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alacios\Desktop\FERUM 2018\SALDOS BID III\"/>
    </mc:Choice>
  </mc:AlternateContent>
  <bookViews>
    <workbookView xWindow="240" yWindow="120" windowWidth="20115" windowHeight="6990"/>
  </bookViews>
  <sheets>
    <sheet name="PRESUPUESTO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  <sheet name="27" sheetId="28" r:id="rId28"/>
    <sheet name="28" sheetId="29" r:id="rId29"/>
    <sheet name="29" sheetId="30" r:id="rId30"/>
    <sheet name="30" sheetId="31" r:id="rId31"/>
  </sheets>
  <definedNames>
    <definedName name="_xlnm._FilterDatabase" localSheetId="0" hidden="1">PRESUPUESTO!$A$12:$J$43</definedName>
    <definedName name="_Order1" hidden="1">255</definedName>
    <definedName name="_Regression_Int" hidden="1">1</definedName>
    <definedName name="_xlnm.Print_Area" localSheetId="1">'1'!$A$1:$T$75</definedName>
    <definedName name="_xlnm.Print_Area" localSheetId="10">'10'!$A$1:$T$75</definedName>
    <definedName name="_xlnm.Print_Area" localSheetId="11">'11'!$A$1:$T$75</definedName>
    <definedName name="_xlnm.Print_Area" localSheetId="12">'12'!$A$1:$T$75</definedName>
    <definedName name="_xlnm.Print_Area" localSheetId="13">'13'!$A$1:$T$75</definedName>
    <definedName name="_xlnm.Print_Area" localSheetId="14">'14'!$A$1:$T$75</definedName>
    <definedName name="_xlnm.Print_Area" localSheetId="15">'15'!$A$1:$T$75</definedName>
    <definedName name="_xlnm.Print_Area" localSheetId="16">'16'!$A$1:$T$75</definedName>
    <definedName name="_xlnm.Print_Area" localSheetId="17">'17'!$A$1:$T$75</definedName>
    <definedName name="_xlnm.Print_Area" localSheetId="18">'18'!$A$1:$T$75</definedName>
    <definedName name="_xlnm.Print_Area" localSheetId="19">'19'!$A$1:$T$75</definedName>
    <definedName name="_xlnm.Print_Area" localSheetId="2">'2'!$A$1:$T$75</definedName>
    <definedName name="_xlnm.Print_Area" localSheetId="20">'20'!$A$1:$T$75</definedName>
    <definedName name="_xlnm.Print_Area" localSheetId="21">'21'!$A$1:$T$75</definedName>
    <definedName name="_xlnm.Print_Area" localSheetId="22">'22'!$A$1:$T$75</definedName>
    <definedName name="_xlnm.Print_Area" localSheetId="23">'23'!$A$1:$T$75</definedName>
    <definedName name="_xlnm.Print_Area" localSheetId="24">'24'!$A$1:$T$75</definedName>
    <definedName name="_xlnm.Print_Area" localSheetId="25">'25'!$A$1:$T$75</definedName>
    <definedName name="_xlnm.Print_Area" localSheetId="26">'26'!$A$1:$T$75</definedName>
    <definedName name="_xlnm.Print_Area" localSheetId="27">'27'!$A$1:$T$75</definedName>
    <definedName name="_xlnm.Print_Area" localSheetId="28">'28'!$A$1:$T$75</definedName>
    <definedName name="_xlnm.Print_Area" localSheetId="29">'29'!$A$1:$T$75</definedName>
    <definedName name="_xlnm.Print_Area" localSheetId="3">'3'!$A$1:$T$75</definedName>
    <definedName name="_xlnm.Print_Area" localSheetId="30">'30'!$A$1:$T$75</definedName>
    <definedName name="_xlnm.Print_Area" localSheetId="4">'4'!$A$1:$T$75</definedName>
    <definedName name="_xlnm.Print_Area" localSheetId="5">'5'!$A$1:$T$75</definedName>
    <definedName name="_xlnm.Print_Area" localSheetId="6">'6'!$A$1:$T$75</definedName>
    <definedName name="_xlnm.Print_Area" localSheetId="7">'7'!$A$1:$T$75</definedName>
    <definedName name="_xlnm.Print_Area" localSheetId="8">'8'!$A$1:$T$75</definedName>
    <definedName name="_xlnm.Print_Area" localSheetId="9">'9'!$A$1:$T$75</definedName>
    <definedName name="_xlnm.Print_Area" localSheetId="0">PRESUPUESTO!$A$1:$J$43</definedName>
    <definedName name="HTML_CodePage" hidden="1">1252</definedName>
    <definedName name="HTML_Control" localSheetId="1" hidden="1">{"'APRECIOS'!$A$1:$S$17","'APRECIOS'!$A$1:$A$2"}</definedName>
    <definedName name="HTML_Control" localSheetId="10" hidden="1">{"'APRECIOS'!$A$1:$S$17","'APRECIOS'!$A$1:$A$2"}</definedName>
    <definedName name="HTML_Control" localSheetId="11" hidden="1">{"'APRECIOS'!$A$1:$S$17","'APRECIOS'!$A$1:$A$2"}</definedName>
    <definedName name="HTML_Control" localSheetId="12" hidden="1">{"'APRECIOS'!$A$1:$S$17","'APRECIOS'!$A$1:$A$2"}</definedName>
    <definedName name="HTML_Control" localSheetId="13" hidden="1">{"'APRECIOS'!$A$1:$S$17","'APRECIOS'!$A$1:$A$2"}</definedName>
    <definedName name="HTML_Control" localSheetId="14" hidden="1">{"'APRECIOS'!$A$1:$S$17","'APRECIOS'!$A$1:$A$2"}</definedName>
    <definedName name="HTML_Control" localSheetId="15" hidden="1">{"'APRECIOS'!$A$1:$S$17","'APRECIOS'!$A$1:$A$2"}</definedName>
    <definedName name="HTML_Control" localSheetId="16" hidden="1">{"'APRECIOS'!$A$1:$S$17","'APRECIOS'!$A$1:$A$2"}</definedName>
    <definedName name="HTML_Control" localSheetId="17" hidden="1">{"'APRECIOS'!$A$1:$S$17","'APRECIOS'!$A$1:$A$2"}</definedName>
    <definedName name="HTML_Control" localSheetId="18" hidden="1">{"'APRECIOS'!$A$1:$S$17","'APRECIOS'!$A$1:$A$2"}</definedName>
    <definedName name="HTML_Control" localSheetId="19" hidden="1">{"'APRECIOS'!$A$1:$S$17","'APRECIOS'!$A$1:$A$2"}</definedName>
    <definedName name="HTML_Control" localSheetId="2" hidden="1">{"'APRECIOS'!$A$1:$S$17","'APRECIOS'!$A$1:$A$2"}</definedName>
    <definedName name="HTML_Control" localSheetId="20" hidden="1">{"'APRECIOS'!$A$1:$S$17","'APRECIOS'!$A$1:$A$2"}</definedName>
    <definedName name="HTML_Control" localSheetId="21" hidden="1">{"'APRECIOS'!$A$1:$S$17","'APRECIOS'!$A$1:$A$2"}</definedName>
    <definedName name="HTML_Control" localSheetId="22" hidden="1">{"'APRECIOS'!$A$1:$S$17","'APRECIOS'!$A$1:$A$2"}</definedName>
    <definedName name="HTML_Control" localSheetId="23" hidden="1">{"'APRECIOS'!$A$1:$S$17","'APRECIOS'!$A$1:$A$2"}</definedName>
    <definedName name="HTML_Control" localSheetId="24" hidden="1">{"'APRECIOS'!$A$1:$S$17","'APRECIOS'!$A$1:$A$2"}</definedName>
    <definedName name="HTML_Control" localSheetId="25" hidden="1">{"'APRECIOS'!$A$1:$S$17","'APRECIOS'!$A$1:$A$2"}</definedName>
    <definedName name="HTML_Control" localSheetId="26" hidden="1">{"'APRECIOS'!$A$1:$S$17","'APRECIOS'!$A$1:$A$2"}</definedName>
    <definedName name="HTML_Control" localSheetId="27" hidden="1">{"'APRECIOS'!$A$1:$S$17","'APRECIOS'!$A$1:$A$2"}</definedName>
    <definedName name="HTML_Control" localSheetId="28" hidden="1">{"'APRECIOS'!$A$1:$S$17","'APRECIOS'!$A$1:$A$2"}</definedName>
    <definedName name="HTML_Control" localSheetId="29" hidden="1">{"'APRECIOS'!$A$1:$S$17","'APRECIOS'!$A$1:$A$2"}</definedName>
    <definedName name="HTML_Control" localSheetId="3" hidden="1">{"'APRECIOS'!$A$1:$S$17","'APRECIOS'!$A$1:$A$2"}</definedName>
    <definedName name="HTML_Control" localSheetId="30" hidden="1">{"'APRECIOS'!$A$1:$S$17","'APRECIOS'!$A$1:$A$2"}</definedName>
    <definedName name="HTML_Control" localSheetId="4" hidden="1">{"'APRECIOS'!$A$1:$S$17","'APRECIOS'!$A$1:$A$2"}</definedName>
    <definedName name="HTML_Control" localSheetId="5" hidden="1">{"'APRECIOS'!$A$1:$S$17","'APRECIOS'!$A$1:$A$2"}</definedName>
    <definedName name="HTML_Control" localSheetId="6" hidden="1">{"'APRECIOS'!$A$1:$S$17","'APRECIOS'!$A$1:$A$2"}</definedName>
    <definedName name="HTML_Control" localSheetId="7" hidden="1">{"'APRECIOS'!$A$1:$S$17","'APRECIOS'!$A$1:$A$2"}</definedName>
    <definedName name="HTML_Control" localSheetId="8" hidden="1">{"'APRECIOS'!$A$1:$S$17","'APRECIOS'!$A$1:$A$2"}</definedName>
    <definedName name="HTML_Control" localSheetId="9" hidden="1">{"'APRECIOS'!$A$1:$S$17","'APRECIOS'!$A$1:$A$2"}</definedName>
    <definedName name="HTML_Description" hidden="1">""</definedName>
    <definedName name="HTML_Email" hidden="1">""</definedName>
    <definedName name="HTML_Header" hidden="1">"APRECIOS"</definedName>
    <definedName name="HTML_LastUpdate" hidden="1">"25/03/99"</definedName>
    <definedName name="HTML_LineAfter" hidden="1">TRUE</definedName>
    <definedName name="HTML_LineBefore" hidden="1">TRUE</definedName>
    <definedName name="HTML_Name" hidden="1">"Bodega"</definedName>
    <definedName name="HTML_OBDlg2" hidden="1">TRUE</definedName>
    <definedName name="HTML_OBDlg4" hidden="1">TRUE</definedName>
    <definedName name="HTML_OS" hidden="1">0</definedName>
    <definedName name="HTML_PathFile" hidden="1">"C:\ANALPRES.WIN\HTML.htm"</definedName>
    <definedName name="HTML_Title" hidden="1">"ANALISIS PRECIOS UNITARIOS MANO DE OBRA"</definedName>
  </definedNames>
  <calcPr calcId="152511"/>
</workbook>
</file>

<file path=xl/calcChain.xml><?xml version="1.0" encoding="utf-8"?>
<calcChain xmlns="http://schemas.openxmlformats.org/spreadsheetml/2006/main">
  <c r="V74" i="31" l="1"/>
  <c r="G71" i="31"/>
  <c r="G69" i="31"/>
  <c r="G63" i="31"/>
  <c r="G62" i="31"/>
  <c r="G61" i="31"/>
  <c r="G60" i="31"/>
  <c r="G59" i="31"/>
  <c r="G58" i="31"/>
  <c r="G57" i="31"/>
  <c r="G56" i="31"/>
  <c r="G55" i="31"/>
  <c r="G54" i="31"/>
  <c r="G53" i="31"/>
  <c r="G52" i="31"/>
  <c r="G51" i="31"/>
  <c r="G50" i="31"/>
  <c r="G49" i="31"/>
  <c r="G48" i="31"/>
  <c r="G47" i="31"/>
  <c r="G46" i="31"/>
  <c r="G45" i="31"/>
  <c r="G44" i="31"/>
  <c r="G64" i="31" s="1"/>
  <c r="V76" i="31" s="1"/>
  <c r="G38" i="31"/>
  <c r="D38" i="31"/>
  <c r="D37" i="31"/>
  <c r="G37" i="31" s="1"/>
  <c r="G36" i="31"/>
  <c r="D36" i="31"/>
  <c r="D35" i="31"/>
  <c r="G35" i="31" s="1"/>
  <c r="G34" i="31"/>
  <c r="D34" i="31"/>
  <c r="D33" i="31"/>
  <c r="G33" i="31" s="1"/>
  <c r="G40" i="31" s="1"/>
  <c r="V26" i="31"/>
  <c r="D26" i="31"/>
  <c r="G26" i="31" s="1"/>
  <c r="V25" i="31"/>
  <c r="G25" i="31"/>
  <c r="D25" i="31"/>
  <c r="V24" i="31"/>
  <c r="G24" i="31"/>
  <c r="D24" i="31"/>
  <c r="V23" i="31"/>
  <c r="D23" i="31"/>
  <c r="G23" i="31" s="1"/>
  <c r="V22" i="31"/>
  <c r="D22" i="31"/>
  <c r="G22" i="31" s="1"/>
  <c r="V21" i="31"/>
  <c r="G21" i="31"/>
  <c r="D21" i="31"/>
  <c r="V20" i="31"/>
  <c r="G20" i="31"/>
  <c r="D20" i="31"/>
  <c r="V19" i="31"/>
  <c r="G19" i="31"/>
  <c r="D19" i="31"/>
  <c r="V18" i="31"/>
  <c r="D18" i="31"/>
  <c r="G18" i="31" s="1"/>
  <c r="V17" i="31"/>
  <c r="G17" i="31"/>
  <c r="D17" i="31"/>
  <c r="V16" i="31"/>
  <c r="G16" i="31"/>
  <c r="D16" i="31"/>
  <c r="V15" i="31"/>
  <c r="D15" i="31"/>
  <c r="G15" i="31" s="1"/>
  <c r="V14" i="31"/>
  <c r="D14" i="31"/>
  <c r="G14" i="31" s="1"/>
  <c r="V13" i="31"/>
  <c r="O13" i="31"/>
  <c r="Q13" i="31" s="1"/>
  <c r="S13" i="31" s="1"/>
  <c r="M13" i="31"/>
  <c r="L13" i="31"/>
  <c r="D13" i="31"/>
  <c r="G13" i="31" s="1"/>
  <c r="V12" i="31"/>
  <c r="G12" i="31"/>
  <c r="D12" i="31"/>
  <c r="J10" i="31"/>
  <c r="V76" i="30"/>
  <c r="V74" i="30"/>
  <c r="G69" i="30"/>
  <c r="G71" i="30" s="1"/>
  <c r="G63" i="30"/>
  <c r="G62" i="30"/>
  <c r="G61" i="30"/>
  <c r="G60" i="30"/>
  <c r="G59" i="30"/>
  <c r="G58" i="30"/>
  <c r="G57" i="30"/>
  <c r="G56" i="30"/>
  <c r="G55" i="30"/>
  <c r="G54" i="30"/>
  <c r="G53" i="30"/>
  <c r="G52" i="30"/>
  <c r="G51" i="30"/>
  <c r="G50" i="30"/>
  <c r="G49" i="30"/>
  <c r="G48" i="30"/>
  <c r="G47" i="30"/>
  <c r="G46" i="30"/>
  <c r="G45" i="30"/>
  <c r="G44" i="30"/>
  <c r="G64" i="30" s="1"/>
  <c r="D38" i="30"/>
  <c r="G38" i="30" s="1"/>
  <c r="D37" i="30"/>
  <c r="G37" i="30" s="1"/>
  <c r="G36" i="30"/>
  <c r="D36" i="30"/>
  <c r="D35" i="30"/>
  <c r="G35" i="30" s="1"/>
  <c r="D34" i="30"/>
  <c r="G34" i="30" s="1"/>
  <c r="D33" i="30"/>
  <c r="G33" i="30" s="1"/>
  <c r="V26" i="30"/>
  <c r="D26" i="30"/>
  <c r="G26" i="30" s="1"/>
  <c r="V25" i="30"/>
  <c r="G25" i="30"/>
  <c r="D25" i="30"/>
  <c r="V24" i="30"/>
  <c r="D24" i="30"/>
  <c r="G24" i="30" s="1"/>
  <c r="V23" i="30"/>
  <c r="D23" i="30"/>
  <c r="G23" i="30" s="1"/>
  <c r="V22" i="30"/>
  <c r="D22" i="30"/>
  <c r="G22" i="30" s="1"/>
  <c r="V21" i="30"/>
  <c r="G21" i="30"/>
  <c r="D21" i="30"/>
  <c r="V20" i="30"/>
  <c r="D20" i="30"/>
  <c r="G20" i="30" s="1"/>
  <c r="V19" i="30"/>
  <c r="D19" i="30"/>
  <c r="G19" i="30" s="1"/>
  <c r="V18" i="30"/>
  <c r="D18" i="30"/>
  <c r="G18" i="30" s="1"/>
  <c r="V17" i="30"/>
  <c r="G17" i="30"/>
  <c r="D17" i="30"/>
  <c r="V16" i="30"/>
  <c r="D16" i="30"/>
  <c r="G16" i="30" s="1"/>
  <c r="V15" i="30"/>
  <c r="D15" i="30"/>
  <c r="G15" i="30" s="1"/>
  <c r="V14" i="30"/>
  <c r="D14" i="30"/>
  <c r="G14" i="30" s="1"/>
  <c r="V13" i="30"/>
  <c r="L13" i="30"/>
  <c r="M13" i="30" s="1"/>
  <c r="O13" i="30" s="1"/>
  <c r="Q13" i="30" s="1"/>
  <c r="S13" i="30" s="1"/>
  <c r="D13" i="30"/>
  <c r="G13" i="30" s="1"/>
  <c r="V12" i="30"/>
  <c r="G12" i="30"/>
  <c r="D12" i="30"/>
  <c r="J10" i="30"/>
  <c r="V74" i="29"/>
  <c r="G69" i="29"/>
  <c r="G71" i="29" s="1"/>
  <c r="G63" i="29"/>
  <c r="G62" i="29"/>
  <c r="G61" i="29"/>
  <c r="G60" i="29"/>
  <c r="G59" i="29"/>
  <c r="G58" i="29"/>
  <c r="G57" i="29"/>
  <c r="G56" i="29"/>
  <c r="G55" i="29"/>
  <c r="G54" i="29"/>
  <c r="G53" i="29"/>
  <c r="G52" i="29"/>
  <c r="G51" i="29"/>
  <c r="G50" i="29"/>
  <c r="G49" i="29"/>
  <c r="G48" i="29"/>
  <c r="G47" i="29"/>
  <c r="G46" i="29"/>
  <c r="G45" i="29"/>
  <c r="G44" i="29"/>
  <c r="G64" i="29" s="1"/>
  <c r="V76" i="29" s="1"/>
  <c r="D38" i="29"/>
  <c r="G38" i="29" s="1"/>
  <c r="G37" i="29"/>
  <c r="D37" i="29"/>
  <c r="D36" i="29"/>
  <c r="G36" i="29" s="1"/>
  <c r="G35" i="29"/>
  <c r="D35" i="29"/>
  <c r="D34" i="29"/>
  <c r="G34" i="29" s="1"/>
  <c r="G33" i="29"/>
  <c r="D33" i="29"/>
  <c r="V26" i="29"/>
  <c r="G26" i="29"/>
  <c r="D26" i="29"/>
  <c r="V25" i="29"/>
  <c r="G25" i="29"/>
  <c r="D25" i="29"/>
  <c r="V24" i="29"/>
  <c r="D24" i="29"/>
  <c r="G24" i="29" s="1"/>
  <c r="V23" i="29"/>
  <c r="G23" i="29"/>
  <c r="D23" i="29"/>
  <c r="V22" i="29"/>
  <c r="G22" i="29"/>
  <c r="D22" i="29"/>
  <c r="V21" i="29"/>
  <c r="D21" i="29"/>
  <c r="G21" i="29" s="1"/>
  <c r="V20" i="29"/>
  <c r="D20" i="29"/>
  <c r="G20" i="29" s="1"/>
  <c r="V19" i="29"/>
  <c r="G19" i="29"/>
  <c r="D19" i="29"/>
  <c r="V18" i="29"/>
  <c r="G18" i="29"/>
  <c r="D18" i="29"/>
  <c r="V17" i="29"/>
  <c r="D17" i="29"/>
  <c r="G17" i="29" s="1"/>
  <c r="V16" i="29"/>
  <c r="D16" i="29"/>
  <c r="G16" i="29" s="1"/>
  <c r="V15" i="29"/>
  <c r="G15" i="29"/>
  <c r="D15" i="29"/>
  <c r="V14" i="29"/>
  <c r="G14" i="29"/>
  <c r="D14" i="29"/>
  <c r="V13" i="29"/>
  <c r="L13" i="29"/>
  <c r="M13" i="29" s="1"/>
  <c r="O13" i="29" s="1"/>
  <c r="Q13" i="29" s="1"/>
  <c r="S13" i="29" s="1"/>
  <c r="G13" i="29"/>
  <c r="D13" i="29"/>
  <c r="V12" i="29"/>
  <c r="D12" i="29"/>
  <c r="G12" i="29" s="1"/>
  <c r="J10" i="29"/>
  <c r="V74" i="28"/>
  <c r="G71" i="28"/>
  <c r="G69" i="28"/>
  <c r="G63" i="28"/>
  <c r="G62" i="28"/>
  <c r="G61" i="28"/>
  <c r="G60" i="28"/>
  <c r="G59" i="28"/>
  <c r="G58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G64" i="28" s="1"/>
  <c r="V76" i="28" s="1"/>
  <c r="G38" i="28"/>
  <c r="D38" i="28"/>
  <c r="G37" i="28"/>
  <c r="D37" i="28"/>
  <c r="G36" i="28"/>
  <c r="D36" i="28"/>
  <c r="G35" i="28"/>
  <c r="D35" i="28"/>
  <c r="G34" i="28"/>
  <c r="D34" i="28"/>
  <c r="G33" i="28"/>
  <c r="G40" i="28" s="1"/>
  <c r="D33" i="28"/>
  <c r="V26" i="28"/>
  <c r="G26" i="28"/>
  <c r="D26" i="28"/>
  <c r="V25" i="28"/>
  <c r="D25" i="28"/>
  <c r="G25" i="28" s="1"/>
  <c r="V24" i="28"/>
  <c r="G24" i="28"/>
  <c r="D24" i="28"/>
  <c r="V23" i="28"/>
  <c r="G23" i="28"/>
  <c r="D23" i="28"/>
  <c r="V22" i="28"/>
  <c r="D22" i="28"/>
  <c r="G22" i="28" s="1"/>
  <c r="V21" i="28"/>
  <c r="D21" i="28"/>
  <c r="G21" i="28" s="1"/>
  <c r="V20" i="28"/>
  <c r="G20" i="28"/>
  <c r="D20" i="28"/>
  <c r="V19" i="28"/>
  <c r="G19" i="28"/>
  <c r="D19" i="28"/>
  <c r="V18" i="28"/>
  <c r="D18" i="28"/>
  <c r="G18" i="28" s="1"/>
  <c r="V17" i="28"/>
  <c r="D17" i="28"/>
  <c r="G17" i="28" s="1"/>
  <c r="V16" i="28"/>
  <c r="G16" i="28"/>
  <c r="D16" i="28"/>
  <c r="V15" i="28"/>
  <c r="G15" i="28"/>
  <c r="D15" i="28"/>
  <c r="V14" i="28"/>
  <c r="G14" i="28"/>
  <c r="D14" i="28"/>
  <c r="V13" i="28"/>
  <c r="Q13" i="28"/>
  <c r="S13" i="28" s="1"/>
  <c r="O13" i="28"/>
  <c r="M13" i="28"/>
  <c r="L13" i="28"/>
  <c r="G13" i="28"/>
  <c r="D13" i="28"/>
  <c r="V12" i="28"/>
  <c r="D12" i="28"/>
  <c r="G12" i="28" s="1"/>
  <c r="J10" i="28"/>
  <c r="V74" i="27"/>
  <c r="G71" i="27"/>
  <c r="G69" i="27"/>
  <c r="G63" i="27"/>
  <c r="G62" i="27"/>
  <c r="G61" i="27"/>
  <c r="G60" i="27"/>
  <c r="G59" i="27"/>
  <c r="G58" i="27"/>
  <c r="G57" i="27"/>
  <c r="G56" i="27"/>
  <c r="G55" i="27"/>
  <c r="G54" i="27"/>
  <c r="G53" i="27"/>
  <c r="G52" i="27"/>
  <c r="G51" i="27"/>
  <c r="G50" i="27"/>
  <c r="G49" i="27"/>
  <c r="G48" i="27"/>
  <c r="G47" i="27"/>
  <c r="G46" i="27"/>
  <c r="G45" i="27"/>
  <c r="G44" i="27"/>
  <c r="G38" i="27"/>
  <c r="D38" i="27"/>
  <c r="D37" i="27"/>
  <c r="G37" i="27" s="1"/>
  <c r="G36" i="27"/>
  <c r="D36" i="27"/>
  <c r="D35" i="27"/>
  <c r="G35" i="27" s="1"/>
  <c r="G34" i="27"/>
  <c r="D34" i="27"/>
  <c r="D33" i="27"/>
  <c r="G33" i="27" s="1"/>
  <c r="V26" i="27"/>
  <c r="D26" i="27"/>
  <c r="G26" i="27" s="1"/>
  <c r="V25" i="27"/>
  <c r="G25" i="27"/>
  <c r="D25" i="27"/>
  <c r="V24" i="27"/>
  <c r="G24" i="27"/>
  <c r="D24" i="27"/>
  <c r="V23" i="27"/>
  <c r="D23" i="27"/>
  <c r="G23" i="27" s="1"/>
  <c r="V22" i="27"/>
  <c r="D22" i="27"/>
  <c r="G22" i="27" s="1"/>
  <c r="V21" i="27"/>
  <c r="G21" i="27"/>
  <c r="D21" i="27"/>
  <c r="V20" i="27"/>
  <c r="G20" i="27"/>
  <c r="D20" i="27"/>
  <c r="V19" i="27"/>
  <c r="G19" i="27"/>
  <c r="D19" i="27"/>
  <c r="V18" i="27"/>
  <c r="D18" i="27"/>
  <c r="G18" i="27" s="1"/>
  <c r="V17" i="27"/>
  <c r="G17" i="27"/>
  <c r="D17" i="27"/>
  <c r="V16" i="27"/>
  <c r="G16" i="27"/>
  <c r="D16" i="27"/>
  <c r="V15" i="27"/>
  <c r="G15" i="27"/>
  <c r="D15" i="27"/>
  <c r="V14" i="27"/>
  <c r="D14" i="27"/>
  <c r="G14" i="27" s="1"/>
  <c r="V13" i="27"/>
  <c r="O13" i="27"/>
  <c r="Q13" i="27" s="1"/>
  <c r="S13" i="27" s="1"/>
  <c r="M13" i="27"/>
  <c r="L13" i="27"/>
  <c r="D13" i="27"/>
  <c r="G13" i="27" s="1"/>
  <c r="G29" i="27" s="1"/>
  <c r="V12" i="27"/>
  <c r="G12" i="27"/>
  <c r="D12" i="27"/>
  <c r="J10" i="27"/>
  <c r="V74" i="26"/>
  <c r="G71" i="26"/>
  <c r="G69" i="26"/>
  <c r="G63" i="26"/>
  <c r="G62" i="26"/>
  <c r="G61" i="26"/>
  <c r="G60" i="26"/>
  <c r="G59" i="26"/>
  <c r="G58" i="26"/>
  <c r="G57" i="26"/>
  <c r="G56" i="26"/>
  <c r="G55" i="26"/>
  <c r="G54" i="26"/>
  <c r="G53" i="26"/>
  <c r="G52" i="26"/>
  <c r="G51" i="26"/>
  <c r="G50" i="26"/>
  <c r="G49" i="26"/>
  <c r="G48" i="26"/>
  <c r="G47" i="26"/>
  <c r="G46" i="26"/>
  <c r="G45" i="26"/>
  <c r="G44" i="26"/>
  <c r="D38" i="26"/>
  <c r="G38" i="26" s="1"/>
  <c r="G37" i="26"/>
  <c r="D37" i="26"/>
  <c r="D36" i="26"/>
  <c r="G36" i="26" s="1"/>
  <c r="G35" i="26"/>
  <c r="D35" i="26"/>
  <c r="D34" i="26"/>
  <c r="G34" i="26" s="1"/>
  <c r="G33" i="26"/>
  <c r="D33" i="26"/>
  <c r="V26" i="26"/>
  <c r="G26" i="26"/>
  <c r="D26" i="26"/>
  <c r="V25" i="26"/>
  <c r="G25" i="26"/>
  <c r="D25" i="26"/>
  <c r="V24" i="26"/>
  <c r="D24" i="26"/>
  <c r="G24" i="26" s="1"/>
  <c r="V23" i="26"/>
  <c r="D23" i="26"/>
  <c r="G23" i="26" s="1"/>
  <c r="V22" i="26"/>
  <c r="G22" i="26"/>
  <c r="D22" i="26"/>
  <c r="V21" i="26"/>
  <c r="G21" i="26"/>
  <c r="D21" i="26"/>
  <c r="V20" i="26"/>
  <c r="G20" i="26"/>
  <c r="D20" i="26"/>
  <c r="V19" i="26"/>
  <c r="D19" i="26"/>
  <c r="G19" i="26" s="1"/>
  <c r="V18" i="26"/>
  <c r="G18" i="26"/>
  <c r="D18" i="26"/>
  <c r="V17" i="26"/>
  <c r="G17" i="26"/>
  <c r="D17" i="26"/>
  <c r="V16" i="26"/>
  <c r="G16" i="26"/>
  <c r="D16" i="26"/>
  <c r="V15" i="26"/>
  <c r="D15" i="26"/>
  <c r="G15" i="26" s="1"/>
  <c r="V14" i="26"/>
  <c r="G14" i="26"/>
  <c r="D14" i="26"/>
  <c r="V13" i="26"/>
  <c r="S13" i="26"/>
  <c r="M13" i="26"/>
  <c r="O13" i="26" s="1"/>
  <c r="Q13" i="26" s="1"/>
  <c r="L13" i="26"/>
  <c r="G13" i="26"/>
  <c r="D13" i="26"/>
  <c r="V12" i="26"/>
  <c r="G12" i="26"/>
  <c r="D12" i="26"/>
  <c r="J10" i="26"/>
  <c r="V74" i="25"/>
  <c r="G69" i="25"/>
  <c r="G71" i="25" s="1"/>
  <c r="G63" i="25"/>
  <c r="G62" i="25"/>
  <c r="G61" i="25"/>
  <c r="G60" i="25"/>
  <c r="G59" i="25"/>
  <c r="G58" i="25"/>
  <c r="G57" i="25"/>
  <c r="G56" i="25"/>
  <c r="G55" i="25"/>
  <c r="G54" i="25"/>
  <c r="G53" i="25"/>
  <c r="G52" i="25"/>
  <c r="G51" i="25"/>
  <c r="G50" i="25"/>
  <c r="G49" i="25"/>
  <c r="G48" i="25"/>
  <c r="G47" i="25"/>
  <c r="G46" i="25"/>
  <c r="G45" i="25"/>
  <c r="G44" i="25"/>
  <c r="G64" i="25" s="1"/>
  <c r="V76" i="25" s="1"/>
  <c r="D38" i="25"/>
  <c r="G38" i="25" s="1"/>
  <c r="G37" i="25"/>
  <c r="D37" i="25"/>
  <c r="D36" i="25"/>
  <c r="G36" i="25" s="1"/>
  <c r="G35" i="25"/>
  <c r="D35" i="25"/>
  <c r="D34" i="25"/>
  <c r="G34" i="25" s="1"/>
  <c r="G33" i="25"/>
  <c r="D33" i="25"/>
  <c r="V26" i="25"/>
  <c r="G26" i="25"/>
  <c r="D26" i="25"/>
  <c r="V25" i="25"/>
  <c r="G25" i="25"/>
  <c r="D25" i="25"/>
  <c r="V24" i="25"/>
  <c r="D24" i="25"/>
  <c r="G24" i="25" s="1"/>
  <c r="V23" i="25"/>
  <c r="G23" i="25"/>
  <c r="D23" i="25"/>
  <c r="V22" i="25"/>
  <c r="G22" i="25"/>
  <c r="D22" i="25"/>
  <c r="V21" i="25"/>
  <c r="G21" i="25"/>
  <c r="D21" i="25"/>
  <c r="V20" i="25"/>
  <c r="D20" i="25"/>
  <c r="G20" i="25" s="1"/>
  <c r="V19" i="25"/>
  <c r="G19" i="25"/>
  <c r="D19" i="25"/>
  <c r="V18" i="25"/>
  <c r="G18" i="25"/>
  <c r="D18" i="25"/>
  <c r="V17" i="25"/>
  <c r="D17" i="25"/>
  <c r="G17" i="25" s="1"/>
  <c r="V16" i="25"/>
  <c r="D16" i="25"/>
  <c r="G16" i="25" s="1"/>
  <c r="V15" i="25"/>
  <c r="G15" i="25"/>
  <c r="D15" i="25"/>
  <c r="V14" i="25"/>
  <c r="G14" i="25"/>
  <c r="D14" i="25"/>
  <c r="V13" i="25"/>
  <c r="L13" i="25"/>
  <c r="M13" i="25" s="1"/>
  <c r="O13" i="25" s="1"/>
  <c r="Q13" i="25" s="1"/>
  <c r="S13" i="25" s="1"/>
  <c r="G13" i="25"/>
  <c r="D13" i="25"/>
  <c r="V12" i="25"/>
  <c r="G12" i="25"/>
  <c r="G29" i="25" s="1"/>
  <c r="D12" i="25"/>
  <c r="J10" i="25"/>
  <c r="V74" i="24"/>
  <c r="G71" i="24"/>
  <c r="G69" i="24"/>
  <c r="G63" i="24"/>
  <c r="G62" i="24"/>
  <c r="G61" i="24"/>
  <c r="G60" i="24"/>
  <c r="G59" i="24"/>
  <c r="G58" i="24"/>
  <c r="G57" i="24"/>
  <c r="G56" i="24"/>
  <c r="G55" i="24"/>
  <c r="G54" i="24"/>
  <c r="G53" i="24"/>
  <c r="G52" i="24"/>
  <c r="G51" i="24"/>
  <c r="G50" i="24"/>
  <c r="G49" i="24"/>
  <c r="G48" i="24"/>
  <c r="G47" i="24"/>
  <c r="G46" i="24"/>
  <c r="G45" i="24"/>
  <c r="G44" i="24"/>
  <c r="G64" i="24" s="1"/>
  <c r="V76" i="24" s="1"/>
  <c r="G38" i="24"/>
  <c r="D38" i="24"/>
  <c r="D37" i="24"/>
  <c r="G37" i="24" s="1"/>
  <c r="G36" i="24"/>
  <c r="D36" i="24"/>
  <c r="D35" i="24"/>
  <c r="G35" i="24" s="1"/>
  <c r="G34" i="24"/>
  <c r="D34" i="24"/>
  <c r="D33" i="24"/>
  <c r="G33" i="24" s="1"/>
  <c r="V26" i="24"/>
  <c r="G26" i="24"/>
  <c r="D26" i="24"/>
  <c r="V25" i="24"/>
  <c r="D25" i="24"/>
  <c r="G25" i="24" s="1"/>
  <c r="V24" i="24"/>
  <c r="G24" i="24"/>
  <c r="D24" i="24"/>
  <c r="V23" i="24"/>
  <c r="G23" i="24"/>
  <c r="D23" i="24"/>
  <c r="V22" i="24"/>
  <c r="G22" i="24"/>
  <c r="D22" i="24"/>
  <c r="V21" i="24"/>
  <c r="D21" i="24"/>
  <c r="G21" i="24" s="1"/>
  <c r="V20" i="24"/>
  <c r="G20" i="24"/>
  <c r="D20" i="24"/>
  <c r="V19" i="24"/>
  <c r="G19" i="24"/>
  <c r="D19" i="24"/>
  <c r="V18" i="24"/>
  <c r="D18" i="24"/>
  <c r="G18" i="24" s="1"/>
  <c r="V17" i="24"/>
  <c r="D17" i="24"/>
  <c r="G17" i="24" s="1"/>
  <c r="V16" i="24"/>
  <c r="G16" i="24"/>
  <c r="D16" i="24"/>
  <c r="V15" i="24"/>
  <c r="G15" i="24"/>
  <c r="D15" i="24"/>
  <c r="V14" i="24"/>
  <c r="D14" i="24"/>
  <c r="G14" i="24" s="1"/>
  <c r="V13" i="24"/>
  <c r="Q13" i="24"/>
  <c r="S13" i="24" s="1"/>
  <c r="O13" i="24"/>
  <c r="M13" i="24"/>
  <c r="L13" i="24"/>
  <c r="G13" i="24"/>
  <c r="D13" i="24"/>
  <c r="V12" i="24"/>
  <c r="D12" i="24"/>
  <c r="G12" i="24" s="1"/>
  <c r="J10" i="24"/>
  <c r="V74" i="23"/>
  <c r="G71" i="23"/>
  <c r="G69" i="23"/>
  <c r="G63" i="23"/>
  <c r="G62" i="23"/>
  <c r="G61" i="23"/>
  <c r="G60" i="23"/>
  <c r="G59" i="23"/>
  <c r="G58" i="23"/>
  <c r="G57" i="23"/>
  <c r="G56" i="23"/>
  <c r="G55" i="23"/>
  <c r="G54" i="23"/>
  <c r="G53" i="23"/>
  <c r="G52" i="23"/>
  <c r="G51" i="23"/>
  <c r="G50" i="23"/>
  <c r="G49" i="23"/>
  <c r="G48" i="23"/>
  <c r="G47" i="23"/>
  <c r="G46" i="23"/>
  <c r="G45" i="23"/>
  <c r="G44" i="23"/>
  <c r="G38" i="23"/>
  <c r="D38" i="23"/>
  <c r="D37" i="23"/>
  <c r="G37" i="23" s="1"/>
  <c r="G36" i="23"/>
  <c r="D36" i="23"/>
  <c r="D35" i="23"/>
  <c r="G35" i="23" s="1"/>
  <c r="G34" i="23"/>
  <c r="D34" i="23"/>
  <c r="D33" i="23"/>
  <c r="G33" i="23" s="1"/>
  <c r="G40" i="23" s="1"/>
  <c r="V26" i="23"/>
  <c r="D26" i="23"/>
  <c r="G26" i="23" s="1"/>
  <c r="V25" i="23"/>
  <c r="G25" i="23"/>
  <c r="D25" i="23"/>
  <c r="V24" i="23"/>
  <c r="G24" i="23"/>
  <c r="D24" i="23"/>
  <c r="V23" i="23"/>
  <c r="D23" i="23"/>
  <c r="G23" i="23" s="1"/>
  <c r="V22" i="23"/>
  <c r="D22" i="23"/>
  <c r="G22" i="23" s="1"/>
  <c r="V21" i="23"/>
  <c r="G21" i="23"/>
  <c r="D21" i="23"/>
  <c r="V20" i="23"/>
  <c r="D20" i="23"/>
  <c r="G20" i="23" s="1"/>
  <c r="V19" i="23"/>
  <c r="D19" i="23"/>
  <c r="G19" i="23" s="1"/>
  <c r="V18" i="23"/>
  <c r="D18" i="23"/>
  <c r="G18" i="23" s="1"/>
  <c r="V17" i="23"/>
  <c r="G17" i="23"/>
  <c r="D17" i="23"/>
  <c r="V16" i="23"/>
  <c r="D16" i="23"/>
  <c r="G16" i="23" s="1"/>
  <c r="V15" i="23"/>
  <c r="G15" i="23"/>
  <c r="D15" i="23"/>
  <c r="V14" i="23"/>
  <c r="D14" i="23"/>
  <c r="G14" i="23" s="1"/>
  <c r="V13" i="23"/>
  <c r="M13" i="23"/>
  <c r="O13" i="23" s="1"/>
  <c r="Q13" i="23" s="1"/>
  <c r="S13" i="23" s="1"/>
  <c r="L13" i="23"/>
  <c r="D13" i="23"/>
  <c r="G13" i="23" s="1"/>
  <c r="V12" i="23"/>
  <c r="G12" i="23"/>
  <c r="D12" i="23"/>
  <c r="J10" i="23"/>
  <c r="V74" i="22"/>
  <c r="G71" i="22"/>
  <c r="G69" i="22"/>
  <c r="G63" i="22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D38" i="22"/>
  <c r="G38" i="22" s="1"/>
  <c r="G37" i="22"/>
  <c r="D37" i="22"/>
  <c r="D36" i="22"/>
  <c r="G36" i="22" s="1"/>
  <c r="G35" i="22"/>
  <c r="D35" i="22"/>
  <c r="D34" i="22"/>
  <c r="G34" i="22" s="1"/>
  <c r="G33" i="22"/>
  <c r="D33" i="22"/>
  <c r="V26" i="22"/>
  <c r="G26" i="22"/>
  <c r="D26" i="22"/>
  <c r="V25" i="22"/>
  <c r="G25" i="22"/>
  <c r="D25" i="22"/>
  <c r="V24" i="22"/>
  <c r="D24" i="22"/>
  <c r="G24" i="22" s="1"/>
  <c r="V23" i="22"/>
  <c r="D23" i="22"/>
  <c r="G23" i="22" s="1"/>
  <c r="V22" i="22"/>
  <c r="G22" i="22"/>
  <c r="D22" i="22"/>
  <c r="V21" i="22"/>
  <c r="G21" i="22"/>
  <c r="D21" i="22"/>
  <c r="V20" i="22"/>
  <c r="D20" i="22"/>
  <c r="G20" i="22" s="1"/>
  <c r="V19" i="22"/>
  <c r="D19" i="22"/>
  <c r="G19" i="22" s="1"/>
  <c r="V18" i="22"/>
  <c r="G18" i="22"/>
  <c r="D18" i="22"/>
  <c r="V17" i="22"/>
  <c r="G17" i="22"/>
  <c r="D17" i="22"/>
  <c r="V16" i="22"/>
  <c r="D16" i="22"/>
  <c r="G16" i="22" s="1"/>
  <c r="V15" i="22"/>
  <c r="D15" i="22"/>
  <c r="G15" i="22" s="1"/>
  <c r="V14" i="22"/>
  <c r="G14" i="22"/>
  <c r="D14" i="22"/>
  <c r="V13" i="22"/>
  <c r="L13" i="22"/>
  <c r="M13" i="22" s="1"/>
  <c r="O13" i="22" s="1"/>
  <c r="Q13" i="22" s="1"/>
  <c r="S13" i="22" s="1"/>
  <c r="G13" i="22"/>
  <c r="D13" i="22"/>
  <c r="V12" i="22"/>
  <c r="G12" i="22"/>
  <c r="G29" i="22" s="1"/>
  <c r="D12" i="22"/>
  <c r="J10" i="22"/>
  <c r="V74" i="21"/>
  <c r="G69" i="21"/>
  <c r="G71" i="21" s="1"/>
  <c r="G63" i="21"/>
  <c r="G62" i="21"/>
  <c r="G61" i="21"/>
  <c r="G60" i="21"/>
  <c r="G59" i="21"/>
  <c r="G58" i="21"/>
  <c r="G57" i="21"/>
  <c r="G56" i="21"/>
  <c r="G55" i="21"/>
  <c r="G54" i="21"/>
  <c r="G53" i="21"/>
  <c r="G52" i="21"/>
  <c r="G51" i="21"/>
  <c r="G50" i="21"/>
  <c r="G49" i="21"/>
  <c r="G48" i="21"/>
  <c r="G47" i="21"/>
  <c r="G46" i="21"/>
  <c r="G45" i="21"/>
  <c r="G44" i="21"/>
  <c r="G64" i="21" s="1"/>
  <c r="V76" i="21" s="1"/>
  <c r="D38" i="21"/>
  <c r="G38" i="21" s="1"/>
  <c r="G37" i="21"/>
  <c r="D37" i="21"/>
  <c r="D36" i="21"/>
  <c r="G36" i="21" s="1"/>
  <c r="G35" i="21"/>
  <c r="D35" i="21"/>
  <c r="D34" i="21"/>
  <c r="G34" i="21" s="1"/>
  <c r="G33" i="21"/>
  <c r="D33" i="21"/>
  <c r="V26" i="21"/>
  <c r="G26" i="21"/>
  <c r="D26" i="21"/>
  <c r="V25" i="21"/>
  <c r="D25" i="21"/>
  <c r="G25" i="21" s="1"/>
  <c r="V24" i="21"/>
  <c r="D24" i="21"/>
  <c r="G24" i="21" s="1"/>
  <c r="V23" i="21"/>
  <c r="G23" i="21"/>
  <c r="D23" i="21"/>
  <c r="V22" i="21"/>
  <c r="G22" i="21"/>
  <c r="D22" i="21"/>
  <c r="V21" i="21"/>
  <c r="D21" i="21"/>
  <c r="G21" i="21" s="1"/>
  <c r="V20" i="21"/>
  <c r="D20" i="21"/>
  <c r="G20" i="21" s="1"/>
  <c r="V19" i="21"/>
  <c r="G19" i="21"/>
  <c r="D19" i="21"/>
  <c r="V18" i="21"/>
  <c r="G18" i="21"/>
  <c r="D18" i="21"/>
  <c r="V17" i="21"/>
  <c r="D17" i="21"/>
  <c r="G17" i="21" s="1"/>
  <c r="V16" i="21"/>
  <c r="D16" i="21"/>
  <c r="G16" i="21" s="1"/>
  <c r="V15" i="21"/>
  <c r="G15" i="21"/>
  <c r="D15" i="21"/>
  <c r="V14" i="21"/>
  <c r="G14" i="21"/>
  <c r="D14" i="21"/>
  <c r="V13" i="21"/>
  <c r="L13" i="21"/>
  <c r="M13" i="21" s="1"/>
  <c r="O13" i="21" s="1"/>
  <c r="Q13" i="21" s="1"/>
  <c r="S13" i="21" s="1"/>
  <c r="G13" i="21"/>
  <c r="D13" i="21"/>
  <c r="V12" i="21"/>
  <c r="D12" i="21"/>
  <c r="G12" i="21" s="1"/>
  <c r="G29" i="21" s="1"/>
  <c r="J10" i="21"/>
  <c r="V74" i="20"/>
  <c r="G71" i="20"/>
  <c r="G69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38" i="20"/>
  <c r="D38" i="20"/>
  <c r="D37" i="20"/>
  <c r="G37" i="20" s="1"/>
  <c r="G36" i="20"/>
  <c r="D36" i="20"/>
  <c r="D35" i="20"/>
  <c r="G35" i="20" s="1"/>
  <c r="G34" i="20"/>
  <c r="D34" i="20"/>
  <c r="D33" i="20"/>
  <c r="G33" i="20" s="1"/>
  <c r="G40" i="20" s="1"/>
  <c r="V26" i="20"/>
  <c r="D26" i="20"/>
  <c r="G26" i="20" s="1"/>
  <c r="V25" i="20"/>
  <c r="D25" i="20"/>
  <c r="G25" i="20" s="1"/>
  <c r="V24" i="20"/>
  <c r="G24" i="20"/>
  <c r="D24" i="20"/>
  <c r="V23" i="20"/>
  <c r="G23" i="20"/>
  <c r="D23" i="20"/>
  <c r="V22" i="20"/>
  <c r="D22" i="20"/>
  <c r="G22" i="20" s="1"/>
  <c r="V21" i="20"/>
  <c r="D21" i="20"/>
  <c r="G21" i="20" s="1"/>
  <c r="V20" i="20"/>
  <c r="G20" i="20"/>
  <c r="D20" i="20"/>
  <c r="V19" i="20"/>
  <c r="G19" i="20"/>
  <c r="D19" i="20"/>
  <c r="V18" i="20"/>
  <c r="D18" i="20"/>
  <c r="G18" i="20" s="1"/>
  <c r="V17" i="20"/>
  <c r="D17" i="20"/>
  <c r="G17" i="20" s="1"/>
  <c r="V16" i="20"/>
  <c r="G16" i="20"/>
  <c r="D16" i="20"/>
  <c r="V15" i="20"/>
  <c r="G15" i="20"/>
  <c r="D15" i="20"/>
  <c r="V14" i="20"/>
  <c r="D14" i="20"/>
  <c r="G14" i="20" s="1"/>
  <c r="V13" i="20"/>
  <c r="O13" i="20"/>
  <c r="Q13" i="20" s="1"/>
  <c r="S13" i="20" s="1"/>
  <c r="M13" i="20"/>
  <c r="L13" i="20"/>
  <c r="D13" i="20"/>
  <c r="G13" i="20" s="1"/>
  <c r="V12" i="20"/>
  <c r="D12" i="20"/>
  <c r="G12" i="20" s="1"/>
  <c r="J10" i="20"/>
  <c r="V74" i="19"/>
  <c r="G71" i="19"/>
  <c r="G69" i="19"/>
  <c r="G63" i="19"/>
  <c r="G62" i="19"/>
  <c r="G61" i="19"/>
  <c r="G60" i="19"/>
  <c r="G59" i="19"/>
  <c r="G58" i="19"/>
  <c r="G57" i="19"/>
  <c r="G56" i="19"/>
  <c r="G55" i="19"/>
  <c r="G54" i="19"/>
  <c r="G53" i="19"/>
  <c r="G52" i="19"/>
  <c r="G51" i="19"/>
  <c r="G50" i="19"/>
  <c r="G49" i="19"/>
  <c r="G48" i="19"/>
  <c r="G47" i="19"/>
  <c r="G46" i="19"/>
  <c r="G45" i="19"/>
  <c r="G44" i="19"/>
  <c r="G38" i="19"/>
  <c r="D38" i="19"/>
  <c r="D37" i="19"/>
  <c r="G37" i="19" s="1"/>
  <c r="G36" i="19"/>
  <c r="D36" i="19"/>
  <c r="D35" i="19"/>
  <c r="G35" i="19" s="1"/>
  <c r="G34" i="19"/>
  <c r="D34" i="19"/>
  <c r="D33" i="19"/>
  <c r="G33" i="19" s="1"/>
  <c r="G40" i="19" s="1"/>
  <c r="V26" i="19"/>
  <c r="D26" i="19"/>
  <c r="G26" i="19" s="1"/>
  <c r="V25" i="19"/>
  <c r="G25" i="19"/>
  <c r="D25" i="19"/>
  <c r="V24" i="19"/>
  <c r="G24" i="19"/>
  <c r="D24" i="19"/>
  <c r="V23" i="19"/>
  <c r="D23" i="19"/>
  <c r="G23" i="19" s="1"/>
  <c r="V22" i="19"/>
  <c r="D22" i="19"/>
  <c r="G22" i="19" s="1"/>
  <c r="V21" i="19"/>
  <c r="G21" i="19"/>
  <c r="D21" i="19"/>
  <c r="V20" i="19"/>
  <c r="G20" i="19"/>
  <c r="D20" i="19"/>
  <c r="V19" i="19"/>
  <c r="D19" i="19"/>
  <c r="G19" i="19" s="1"/>
  <c r="V18" i="19"/>
  <c r="D18" i="19"/>
  <c r="G18" i="19" s="1"/>
  <c r="V17" i="19"/>
  <c r="G17" i="19"/>
  <c r="D17" i="19"/>
  <c r="V16" i="19"/>
  <c r="G16" i="19"/>
  <c r="D16" i="19"/>
  <c r="V15" i="19"/>
  <c r="D15" i="19"/>
  <c r="G15" i="19" s="1"/>
  <c r="V14" i="19"/>
  <c r="D14" i="19"/>
  <c r="G14" i="19" s="1"/>
  <c r="V13" i="19"/>
  <c r="M13" i="19"/>
  <c r="O13" i="19" s="1"/>
  <c r="Q13" i="19" s="1"/>
  <c r="S13" i="19" s="1"/>
  <c r="L13" i="19"/>
  <c r="D13" i="19"/>
  <c r="G13" i="19" s="1"/>
  <c r="G29" i="19" s="1"/>
  <c r="V12" i="19"/>
  <c r="G12" i="19"/>
  <c r="D12" i="19"/>
  <c r="J10" i="19"/>
  <c r="V74" i="18"/>
  <c r="G69" i="18"/>
  <c r="G71" i="18" s="1"/>
  <c r="G63" i="18"/>
  <c r="G62" i="18"/>
  <c r="G61" i="18"/>
  <c r="G60" i="18"/>
  <c r="G59" i="18"/>
  <c r="G58" i="18"/>
  <c r="G57" i="18"/>
  <c r="G56" i="18"/>
  <c r="G55" i="18"/>
  <c r="G54" i="18"/>
  <c r="G53" i="18"/>
  <c r="G52" i="18"/>
  <c r="G51" i="18"/>
  <c r="G50" i="18"/>
  <c r="G49" i="18"/>
  <c r="G48" i="18"/>
  <c r="G47" i="18"/>
  <c r="G46" i="18"/>
  <c r="G45" i="18"/>
  <c r="G44" i="18"/>
  <c r="D38" i="18"/>
  <c r="G38" i="18" s="1"/>
  <c r="G37" i="18"/>
  <c r="D37" i="18"/>
  <c r="D36" i="18"/>
  <c r="G36" i="18" s="1"/>
  <c r="G35" i="18"/>
  <c r="D35" i="18"/>
  <c r="D34" i="18"/>
  <c r="G34" i="18" s="1"/>
  <c r="G33" i="18"/>
  <c r="D33" i="18"/>
  <c r="V26" i="18"/>
  <c r="G26" i="18"/>
  <c r="D26" i="18"/>
  <c r="V25" i="18"/>
  <c r="G25" i="18"/>
  <c r="D25" i="18"/>
  <c r="V24" i="18"/>
  <c r="D24" i="18"/>
  <c r="G24" i="18" s="1"/>
  <c r="V23" i="18"/>
  <c r="D23" i="18"/>
  <c r="G23" i="18" s="1"/>
  <c r="V22" i="18"/>
  <c r="G22" i="18"/>
  <c r="D22" i="18"/>
  <c r="V21" i="18"/>
  <c r="G21" i="18"/>
  <c r="D21" i="18"/>
  <c r="V20" i="18"/>
  <c r="D20" i="18"/>
  <c r="G20" i="18" s="1"/>
  <c r="V19" i="18"/>
  <c r="D19" i="18"/>
  <c r="G19" i="18" s="1"/>
  <c r="V18" i="18"/>
  <c r="G18" i="18"/>
  <c r="D18" i="18"/>
  <c r="V17" i="18"/>
  <c r="G17" i="18"/>
  <c r="D17" i="18"/>
  <c r="V16" i="18"/>
  <c r="D16" i="18"/>
  <c r="G16" i="18" s="1"/>
  <c r="V15" i="18"/>
  <c r="D15" i="18"/>
  <c r="G15" i="18" s="1"/>
  <c r="V14" i="18"/>
  <c r="G14" i="18"/>
  <c r="D14" i="18"/>
  <c r="V13" i="18"/>
  <c r="S13" i="18"/>
  <c r="L13" i="18"/>
  <c r="M13" i="18" s="1"/>
  <c r="O13" i="18" s="1"/>
  <c r="Q13" i="18" s="1"/>
  <c r="G13" i="18"/>
  <c r="D13" i="18"/>
  <c r="V12" i="18"/>
  <c r="G12" i="18"/>
  <c r="D12" i="18"/>
  <c r="J10" i="18"/>
  <c r="V74" i="17"/>
  <c r="G69" i="17"/>
  <c r="G71" i="17" s="1"/>
  <c r="G63" i="17"/>
  <c r="G62" i="17"/>
  <c r="G61" i="17"/>
  <c r="G60" i="17"/>
  <c r="G59" i="17"/>
  <c r="G58" i="17"/>
  <c r="G57" i="17"/>
  <c r="G56" i="17"/>
  <c r="G55" i="17"/>
  <c r="G54" i="17"/>
  <c r="G53" i="17"/>
  <c r="G52" i="17"/>
  <c r="G51" i="17"/>
  <c r="G50" i="17"/>
  <c r="G49" i="17"/>
  <c r="G48" i="17"/>
  <c r="G47" i="17"/>
  <c r="G46" i="17"/>
  <c r="G45" i="17"/>
  <c r="G44" i="17"/>
  <c r="G64" i="17" s="1"/>
  <c r="V76" i="17" s="1"/>
  <c r="D38" i="17"/>
  <c r="G38" i="17" s="1"/>
  <c r="G37" i="17"/>
  <c r="D37" i="17"/>
  <c r="D36" i="17"/>
  <c r="G36" i="17" s="1"/>
  <c r="G35" i="17"/>
  <c r="D35" i="17"/>
  <c r="D34" i="17"/>
  <c r="G34" i="17" s="1"/>
  <c r="G33" i="17"/>
  <c r="D33" i="17"/>
  <c r="V26" i="17"/>
  <c r="G26" i="17"/>
  <c r="D26" i="17"/>
  <c r="V25" i="17"/>
  <c r="D25" i="17"/>
  <c r="G25" i="17" s="1"/>
  <c r="V24" i="17"/>
  <c r="D24" i="17"/>
  <c r="G24" i="17" s="1"/>
  <c r="V23" i="17"/>
  <c r="G23" i="17"/>
  <c r="D23" i="17"/>
  <c r="V22" i="17"/>
  <c r="G22" i="17"/>
  <c r="D22" i="17"/>
  <c r="V21" i="17"/>
  <c r="D21" i="17"/>
  <c r="G21" i="17" s="1"/>
  <c r="V20" i="17"/>
  <c r="D20" i="17"/>
  <c r="G20" i="17" s="1"/>
  <c r="V19" i="17"/>
  <c r="G19" i="17"/>
  <c r="D19" i="17"/>
  <c r="V18" i="17"/>
  <c r="G18" i="17"/>
  <c r="D18" i="17"/>
  <c r="V17" i="17"/>
  <c r="D17" i="17"/>
  <c r="G17" i="17" s="1"/>
  <c r="V16" i="17"/>
  <c r="D16" i="17"/>
  <c r="G16" i="17" s="1"/>
  <c r="V15" i="17"/>
  <c r="G15" i="17"/>
  <c r="D15" i="17"/>
  <c r="V14" i="17"/>
  <c r="G14" i="17"/>
  <c r="D14" i="17"/>
  <c r="V13" i="17"/>
  <c r="Q13" i="17"/>
  <c r="S13" i="17" s="1"/>
  <c r="L13" i="17"/>
  <c r="M13" i="17" s="1"/>
  <c r="O13" i="17" s="1"/>
  <c r="G13" i="17"/>
  <c r="D13" i="17"/>
  <c r="V12" i="17"/>
  <c r="D12" i="17"/>
  <c r="G12" i="17" s="1"/>
  <c r="J10" i="17"/>
  <c r="V74" i="16"/>
  <c r="G71" i="16"/>
  <c r="G69" i="16"/>
  <c r="G63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64" i="16" s="1"/>
  <c r="V76" i="16" s="1"/>
  <c r="G38" i="16"/>
  <c r="D38" i="16"/>
  <c r="D37" i="16"/>
  <c r="G37" i="16" s="1"/>
  <c r="G40" i="16" s="1"/>
  <c r="G36" i="16"/>
  <c r="D36" i="16"/>
  <c r="D35" i="16"/>
  <c r="G35" i="16" s="1"/>
  <c r="G34" i="16"/>
  <c r="D34" i="16"/>
  <c r="D33" i="16"/>
  <c r="G33" i="16" s="1"/>
  <c r="V26" i="16"/>
  <c r="D26" i="16"/>
  <c r="G26" i="16" s="1"/>
  <c r="V25" i="16"/>
  <c r="D25" i="16"/>
  <c r="G25" i="16" s="1"/>
  <c r="V24" i="16"/>
  <c r="G24" i="16"/>
  <c r="D24" i="16"/>
  <c r="V23" i="16"/>
  <c r="G23" i="16"/>
  <c r="D23" i="16"/>
  <c r="V22" i="16"/>
  <c r="D22" i="16"/>
  <c r="G22" i="16" s="1"/>
  <c r="V21" i="16"/>
  <c r="D21" i="16"/>
  <c r="G21" i="16" s="1"/>
  <c r="V20" i="16"/>
  <c r="G20" i="16"/>
  <c r="D20" i="16"/>
  <c r="V19" i="16"/>
  <c r="D19" i="16"/>
  <c r="G19" i="16" s="1"/>
  <c r="V18" i="16"/>
  <c r="G18" i="16"/>
  <c r="D18" i="16"/>
  <c r="V17" i="16"/>
  <c r="D17" i="16"/>
  <c r="G17" i="16" s="1"/>
  <c r="V16" i="16"/>
  <c r="G16" i="16"/>
  <c r="D16" i="16"/>
  <c r="V15" i="16"/>
  <c r="G15" i="16"/>
  <c r="D15" i="16"/>
  <c r="V14" i="16"/>
  <c r="G14" i="16"/>
  <c r="D14" i="16"/>
  <c r="V13" i="16"/>
  <c r="O13" i="16"/>
  <c r="Q13" i="16" s="1"/>
  <c r="S13" i="16" s="1"/>
  <c r="M13" i="16"/>
  <c r="L13" i="16"/>
  <c r="D13" i="16"/>
  <c r="G13" i="16" s="1"/>
  <c r="V12" i="16"/>
  <c r="D12" i="16"/>
  <c r="G12" i="16" s="1"/>
  <c r="J10" i="16"/>
  <c r="V74" i="15"/>
  <c r="G71" i="15"/>
  <c r="G69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38" i="15"/>
  <c r="D38" i="15"/>
  <c r="D37" i="15"/>
  <c r="G37" i="15" s="1"/>
  <c r="D36" i="15"/>
  <c r="G36" i="15" s="1"/>
  <c r="D35" i="15"/>
  <c r="G35" i="15" s="1"/>
  <c r="D34" i="15"/>
  <c r="G34" i="15" s="1"/>
  <c r="D33" i="15"/>
  <c r="G33" i="15" s="1"/>
  <c r="G40" i="15" s="1"/>
  <c r="V26" i="15"/>
  <c r="D26" i="15"/>
  <c r="G26" i="15" s="1"/>
  <c r="V25" i="15"/>
  <c r="G25" i="15"/>
  <c r="D25" i="15"/>
  <c r="V24" i="15"/>
  <c r="G24" i="15"/>
  <c r="D24" i="15"/>
  <c r="V23" i="15"/>
  <c r="D23" i="15"/>
  <c r="G23" i="15" s="1"/>
  <c r="V22" i="15"/>
  <c r="D22" i="15"/>
  <c r="G22" i="15" s="1"/>
  <c r="V21" i="15"/>
  <c r="G21" i="15"/>
  <c r="D21" i="15"/>
  <c r="V20" i="15"/>
  <c r="D20" i="15"/>
  <c r="G20" i="15" s="1"/>
  <c r="V19" i="15"/>
  <c r="D19" i="15"/>
  <c r="G19" i="15" s="1"/>
  <c r="V18" i="15"/>
  <c r="D18" i="15"/>
  <c r="G18" i="15" s="1"/>
  <c r="V17" i="15"/>
  <c r="G17" i="15"/>
  <c r="D17" i="15"/>
  <c r="V16" i="15"/>
  <c r="D16" i="15"/>
  <c r="G16" i="15" s="1"/>
  <c r="V15" i="15"/>
  <c r="G15" i="15"/>
  <c r="D15" i="15"/>
  <c r="V14" i="15"/>
  <c r="D14" i="15"/>
  <c r="G14" i="15" s="1"/>
  <c r="V13" i="15"/>
  <c r="M13" i="15"/>
  <c r="O13" i="15" s="1"/>
  <c r="Q13" i="15" s="1"/>
  <c r="S13" i="15" s="1"/>
  <c r="L13" i="15"/>
  <c r="D13" i="15"/>
  <c r="G13" i="15" s="1"/>
  <c r="V12" i="15"/>
  <c r="G12" i="15"/>
  <c r="D12" i="15"/>
  <c r="J10" i="15"/>
  <c r="V74" i="14"/>
  <c r="G69" i="14"/>
  <c r="G71" i="14" s="1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64" i="14" s="1"/>
  <c r="V76" i="14" s="1"/>
  <c r="D38" i="14"/>
  <c r="G38" i="14" s="1"/>
  <c r="G37" i="14"/>
  <c r="D37" i="14"/>
  <c r="D36" i="14"/>
  <c r="G36" i="14" s="1"/>
  <c r="G35" i="14"/>
  <c r="D35" i="14"/>
  <c r="D34" i="14"/>
  <c r="G34" i="14" s="1"/>
  <c r="G33" i="14"/>
  <c r="D33" i="14"/>
  <c r="V26" i="14"/>
  <c r="G26" i="14"/>
  <c r="D26" i="14"/>
  <c r="V25" i="14"/>
  <c r="D25" i="14"/>
  <c r="G25" i="14" s="1"/>
  <c r="V24" i="14"/>
  <c r="D24" i="14"/>
  <c r="G24" i="14" s="1"/>
  <c r="V23" i="14"/>
  <c r="G23" i="14"/>
  <c r="D23" i="14"/>
  <c r="V22" i="14"/>
  <c r="G22" i="14"/>
  <c r="D22" i="14"/>
  <c r="V21" i="14"/>
  <c r="D21" i="14"/>
  <c r="G21" i="14" s="1"/>
  <c r="V20" i="14"/>
  <c r="D20" i="14"/>
  <c r="G20" i="14" s="1"/>
  <c r="V19" i="14"/>
  <c r="G19" i="14"/>
  <c r="D19" i="14"/>
  <c r="V18" i="14"/>
  <c r="G18" i="14"/>
  <c r="D18" i="14"/>
  <c r="V17" i="14"/>
  <c r="D17" i="14"/>
  <c r="G17" i="14" s="1"/>
  <c r="V16" i="14"/>
  <c r="D16" i="14"/>
  <c r="G16" i="14" s="1"/>
  <c r="V15" i="14"/>
  <c r="G15" i="14"/>
  <c r="D15" i="14"/>
  <c r="V14" i="14"/>
  <c r="G14" i="14"/>
  <c r="D14" i="14"/>
  <c r="V13" i="14"/>
  <c r="L13" i="14"/>
  <c r="M13" i="14" s="1"/>
  <c r="O13" i="14" s="1"/>
  <c r="Q13" i="14" s="1"/>
  <c r="S13" i="14" s="1"/>
  <c r="G13" i="14"/>
  <c r="D13" i="14"/>
  <c r="V12" i="14"/>
  <c r="D12" i="14"/>
  <c r="G12" i="14" s="1"/>
  <c r="J10" i="14"/>
  <c r="V74" i="13"/>
  <c r="G71" i="13"/>
  <c r="G69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64" i="13" s="1"/>
  <c r="V76" i="13" s="1"/>
  <c r="G38" i="13"/>
  <c r="D38" i="13"/>
  <c r="D37" i="13"/>
  <c r="G37" i="13" s="1"/>
  <c r="G36" i="13"/>
  <c r="D36" i="13"/>
  <c r="D35" i="13"/>
  <c r="G35" i="13" s="1"/>
  <c r="G34" i="13"/>
  <c r="D34" i="13"/>
  <c r="D33" i="13"/>
  <c r="G33" i="13" s="1"/>
  <c r="V26" i="13"/>
  <c r="D26" i="13"/>
  <c r="G26" i="13" s="1"/>
  <c r="V25" i="13"/>
  <c r="D25" i="13"/>
  <c r="G25" i="13" s="1"/>
  <c r="V24" i="13"/>
  <c r="G24" i="13"/>
  <c r="D24" i="13"/>
  <c r="V23" i="13"/>
  <c r="G23" i="13"/>
  <c r="D23" i="13"/>
  <c r="V22" i="13"/>
  <c r="D22" i="13"/>
  <c r="G22" i="13" s="1"/>
  <c r="V21" i="13"/>
  <c r="D21" i="13"/>
  <c r="G21" i="13" s="1"/>
  <c r="V20" i="13"/>
  <c r="G20" i="13"/>
  <c r="D20" i="13"/>
  <c r="V19" i="13"/>
  <c r="G19" i="13"/>
  <c r="D19" i="13"/>
  <c r="V18" i="13"/>
  <c r="D18" i="13"/>
  <c r="G18" i="13" s="1"/>
  <c r="V17" i="13"/>
  <c r="D17" i="13"/>
  <c r="G17" i="13" s="1"/>
  <c r="V16" i="13"/>
  <c r="G16" i="13"/>
  <c r="D16" i="13"/>
  <c r="V15" i="13"/>
  <c r="G15" i="13"/>
  <c r="D15" i="13"/>
  <c r="V14" i="13"/>
  <c r="D14" i="13"/>
  <c r="G14" i="13" s="1"/>
  <c r="V13" i="13"/>
  <c r="O13" i="13"/>
  <c r="Q13" i="13" s="1"/>
  <c r="S13" i="13" s="1"/>
  <c r="M13" i="13"/>
  <c r="L13" i="13"/>
  <c r="D13" i="13"/>
  <c r="G13" i="13" s="1"/>
  <c r="V12" i="13"/>
  <c r="D12" i="13"/>
  <c r="G12" i="13" s="1"/>
  <c r="J10" i="13"/>
  <c r="V74" i="12"/>
  <c r="G71" i="12"/>
  <c r="G69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64" i="12" s="1"/>
  <c r="V76" i="12" s="1"/>
  <c r="G38" i="12"/>
  <c r="D38" i="12"/>
  <c r="D37" i="12"/>
  <c r="G37" i="12" s="1"/>
  <c r="G36" i="12"/>
  <c r="D36" i="12"/>
  <c r="D35" i="12"/>
  <c r="G35" i="12" s="1"/>
  <c r="D34" i="12"/>
  <c r="G34" i="12" s="1"/>
  <c r="D33" i="12"/>
  <c r="G33" i="12" s="1"/>
  <c r="V26" i="12"/>
  <c r="D26" i="12"/>
  <c r="G26" i="12" s="1"/>
  <c r="V25" i="12"/>
  <c r="G25" i="12"/>
  <c r="D25" i="12"/>
  <c r="V24" i="12"/>
  <c r="D24" i="12"/>
  <c r="G24" i="12" s="1"/>
  <c r="V23" i="12"/>
  <c r="D23" i="12"/>
  <c r="G23" i="12" s="1"/>
  <c r="V22" i="12"/>
  <c r="D22" i="12"/>
  <c r="G22" i="12" s="1"/>
  <c r="V21" i="12"/>
  <c r="G21" i="12"/>
  <c r="D21" i="12"/>
  <c r="V20" i="12"/>
  <c r="D20" i="12"/>
  <c r="G20" i="12" s="1"/>
  <c r="V19" i="12"/>
  <c r="D19" i="12"/>
  <c r="G19" i="12" s="1"/>
  <c r="V18" i="12"/>
  <c r="D18" i="12"/>
  <c r="G18" i="12" s="1"/>
  <c r="V17" i="12"/>
  <c r="G17" i="12"/>
  <c r="D17" i="12"/>
  <c r="V16" i="12"/>
  <c r="D16" i="12"/>
  <c r="G16" i="12" s="1"/>
  <c r="V15" i="12"/>
  <c r="D15" i="12"/>
  <c r="G15" i="12" s="1"/>
  <c r="V14" i="12"/>
  <c r="D14" i="12"/>
  <c r="G14" i="12" s="1"/>
  <c r="V13" i="12"/>
  <c r="L13" i="12"/>
  <c r="M13" i="12" s="1"/>
  <c r="O13" i="12" s="1"/>
  <c r="Q13" i="12" s="1"/>
  <c r="S13" i="12" s="1"/>
  <c r="D13" i="12"/>
  <c r="G13" i="12" s="1"/>
  <c r="V12" i="12"/>
  <c r="G12" i="12"/>
  <c r="D12" i="12"/>
  <c r="J10" i="12"/>
  <c r="V74" i="11"/>
  <c r="G69" i="11"/>
  <c r="G71" i="11" s="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64" i="11" s="1"/>
  <c r="V76" i="11" s="1"/>
  <c r="D38" i="11"/>
  <c r="G38" i="11" s="1"/>
  <c r="G37" i="11"/>
  <c r="D37" i="11"/>
  <c r="D36" i="11"/>
  <c r="G36" i="11" s="1"/>
  <c r="G35" i="11"/>
  <c r="D35" i="11"/>
  <c r="D34" i="11"/>
  <c r="G34" i="11" s="1"/>
  <c r="G33" i="11"/>
  <c r="D33" i="11"/>
  <c r="V26" i="11"/>
  <c r="G26" i="11"/>
  <c r="D26" i="11"/>
  <c r="V25" i="11"/>
  <c r="D25" i="11"/>
  <c r="G25" i="11" s="1"/>
  <c r="V24" i="11"/>
  <c r="D24" i="11"/>
  <c r="G24" i="11" s="1"/>
  <c r="V23" i="11"/>
  <c r="D23" i="11"/>
  <c r="G23" i="11" s="1"/>
  <c r="V22" i="11"/>
  <c r="G22" i="11"/>
  <c r="D22" i="11"/>
  <c r="V21" i="11"/>
  <c r="D21" i="11"/>
  <c r="G21" i="11" s="1"/>
  <c r="V20" i="11"/>
  <c r="D20" i="11"/>
  <c r="G20" i="11" s="1"/>
  <c r="V19" i="11"/>
  <c r="G19" i="11"/>
  <c r="D19" i="11"/>
  <c r="V18" i="11"/>
  <c r="G18" i="11"/>
  <c r="D18" i="11"/>
  <c r="V17" i="11"/>
  <c r="D17" i="11"/>
  <c r="G17" i="11" s="1"/>
  <c r="V16" i="11"/>
  <c r="D16" i="11"/>
  <c r="G16" i="11" s="1"/>
  <c r="V15" i="11"/>
  <c r="G15" i="11"/>
  <c r="D15" i="11"/>
  <c r="V14" i="11"/>
  <c r="G14" i="11"/>
  <c r="D14" i="11"/>
  <c r="V13" i="11"/>
  <c r="L13" i="11"/>
  <c r="M13" i="11" s="1"/>
  <c r="O13" i="11" s="1"/>
  <c r="Q13" i="11" s="1"/>
  <c r="S13" i="11" s="1"/>
  <c r="G13" i="11"/>
  <c r="D13" i="11"/>
  <c r="V12" i="11"/>
  <c r="D12" i="11"/>
  <c r="G12" i="11" s="1"/>
  <c r="J10" i="11"/>
  <c r="V74" i="10"/>
  <c r="G69" i="10"/>
  <c r="G71" i="10" s="1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64" i="10" s="1"/>
  <c r="V76" i="10" s="1"/>
  <c r="D38" i="10"/>
  <c r="G38" i="10" s="1"/>
  <c r="D37" i="10"/>
  <c r="G37" i="10" s="1"/>
  <c r="D36" i="10"/>
  <c r="G36" i="10" s="1"/>
  <c r="D35" i="10"/>
  <c r="G35" i="10" s="1"/>
  <c r="D34" i="10"/>
  <c r="G34" i="10" s="1"/>
  <c r="D33" i="10"/>
  <c r="G33" i="10" s="1"/>
  <c r="V26" i="10"/>
  <c r="D26" i="10"/>
  <c r="G26" i="10" s="1"/>
  <c r="V25" i="10"/>
  <c r="D25" i="10"/>
  <c r="G25" i="10" s="1"/>
  <c r="V24" i="10"/>
  <c r="D24" i="10"/>
  <c r="G24" i="10" s="1"/>
  <c r="V23" i="10"/>
  <c r="G23" i="10"/>
  <c r="D23" i="10"/>
  <c r="V22" i="10"/>
  <c r="D22" i="10"/>
  <c r="G22" i="10" s="1"/>
  <c r="V21" i="10"/>
  <c r="D21" i="10"/>
  <c r="G21" i="10" s="1"/>
  <c r="V20" i="10"/>
  <c r="D20" i="10"/>
  <c r="G20" i="10" s="1"/>
  <c r="V19" i="10"/>
  <c r="G19" i="10"/>
  <c r="D19" i="10"/>
  <c r="V18" i="10"/>
  <c r="D18" i="10"/>
  <c r="G18" i="10" s="1"/>
  <c r="V17" i="10"/>
  <c r="D17" i="10"/>
  <c r="G17" i="10" s="1"/>
  <c r="V16" i="10"/>
  <c r="D16" i="10"/>
  <c r="G16" i="10" s="1"/>
  <c r="V15" i="10"/>
  <c r="G15" i="10"/>
  <c r="D15" i="10"/>
  <c r="V14" i="10"/>
  <c r="D14" i="10"/>
  <c r="G14" i="10" s="1"/>
  <c r="V13" i="10"/>
  <c r="L13" i="10"/>
  <c r="M13" i="10" s="1"/>
  <c r="O13" i="10" s="1"/>
  <c r="Q13" i="10" s="1"/>
  <c r="S13" i="10" s="1"/>
  <c r="D13" i="10"/>
  <c r="G13" i="10" s="1"/>
  <c r="V12" i="10"/>
  <c r="D12" i="10"/>
  <c r="G12" i="10" s="1"/>
  <c r="J10" i="10"/>
  <c r="V74" i="9"/>
  <c r="G71" i="9"/>
  <c r="G69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38" i="9"/>
  <c r="D38" i="9"/>
  <c r="D37" i="9"/>
  <c r="G37" i="9" s="1"/>
  <c r="G36" i="9"/>
  <c r="D36" i="9"/>
  <c r="D35" i="9"/>
  <c r="G35" i="9" s="1"/>
  <c r="G34" i="9"/>
  <c r="D34" i="9"/>
  <c r="D33" i="9"/>
  <c r="G33" i="9" s="1"/>
  <c r="V26" i="9"/>
  <c r="D26" i="9"/>
  <c r="G26" i="9" s="1"/>
  <c r="V25" i="9"/>
  <c r="G25" i="9"/>
  <c r="D25" i="9"/>
  <c r="V24" i="9"/>
  <c r="G24" i="9"/>
  <c r="D24" i="9"/>
  <c r="V23" i="9"/>
  <c r="D23" i="9"/>
  <c r="G23" i="9" s="1"/>
  <c r="V22" i="9"/>
  <c r="D22" i="9"/>
  <c r="G22" i="9" s="1"/>
  <c r="V21" i="9"/>
  <c r="G21" i="9"/>
  <c r="D21" i="9"/>
  <c r="V20" i="9"/>
  <c r="G20" i="9"/>
  <c r="D20" i="9"/>
  <c r="V19" i="9"/>
  <c r="D19" i="9"/>
  <c r="G19" i="9" s="1"/>
  <c r="V18" i="9"/>
  <c r="D18" i="9"/>
  <c r="G18" i="9" s="1"/>
  <c r="V17" i="9"/>
  <c r="G17" i="9"/>
  <c r="D17" i="9"/>
  <c r="V16" i="9"/>
  <c r="G16" i="9"/>
  <c r="D16" i="9"/>
  <c r="V15" i="9"/>
  <c r="D15" i="9"/>
  <c r="G15" i="9" s="1"/>
  <c r="V14" i="9"/>
  <c r="D14" i="9"/>
  <c r="G14" i="9" s="1"/>
  <c r="V13" i="9"/>
  <c r="M13" i="9"/>
  <c r="O13" i="9" s="1"/>
  <c r="Q13" i="9" s="1"/>
  <c r="S13" i="9" s="1"/>
  <c r="L13" i="9"/>
  <c r="D13" i="9"/>
  <c r="G13" i="9" s="1"/>
  <c r="G29" i="9" s="1"/>
  <c r="V12" i="9"/>
  <c r="G12" i="9"/>
  <c r="D12" i="9"/>
  <c r="J10" i="9"/>
  <c r="V76" i="8"/>
  <c r="V74" i="8"/>
  <c r="G69" i="8"/>
  <c r="G71" i="8" s="1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64" i="8" s="1"/>
  <c r="D38" i="8"/>
  <c r="G38" i="8" s="1"/>
  <c r="G37" i="8"/>
  <c r="D37" i="8"/>
  <c r="D36" i="8"/>
  <c r="G36" i="8" s="1"/>
  <c r="G35" i="8"/>
  <c r="D35" i="8"/>
  <c r="D34" i="8"/>
  <c r="G34" i="8" s="1"/>
  <c r="G33" i="8"/>
  <c r="D33" i="8"/>
  <c r="V26" i="8"/>
  <c r="G26" i="8"/>
  <c r="D26" i="8"/>
  <c r="V25" i="8"/>
  <c r="G25" i="8"/>
  <c r="D25" i="8"/>
  <c r="V24" i="8"/>
  <c r="D24" i="8"/>
  <c r="G24" i="8" s="1"/>
  <c r="V23" i="8"/>
  <c r="D23" i="8"/>
  <c r="G23" i="8" s="1"/>
  <c r="V22" i="8"/>
  <c r="G22" i="8"/>
  <c r="D22" i="8"/>
  <c r="V21" i="8"/>
  <c r="G21" i="8"/>
  <c r="D21" i="8"/>
  <c r="V20" i="8"/>
  <c r="D20" i="8"/>
  <c r="G20" i="8" s="1"/>
  <c r="V19" i="8"/>
  <c r="D19" i="8"/>
  <c r="G19" i="8" s="1"/>
  <c r="V18" i="8"/>
  <c r="G18" i="8"/>
  <c r="D18" i="8"/>
  <c r="V17" i="8"/>
  <c r="G17" i="8"/>
  <c r="D17" i="8"/>
  <c r="V16" i="8"/>
  <c r="D16" i="8"/>
  <c r="G16" i="8" s="1"/>
  <c r="V15" i="8"/>
  <c r="D15" i="8"/>
  <c r="G15" i="8" s="1"/>
  <c r="V14" i="8"/>
  <c r="G14" i="8"/>
  <c r="D14" i="8"/>
  <c r="V13" i="8"/>
  <c r="L13" i="8"/>
  <c r="M13" i="8" s="1"/>
  <c r="O13" i="8" s="1"/>
  <c r="Q13" i="8" s="1"/>
  <c r="S13" i="8" s="1"/>
  <c r="G13" i="8"/>
  <c r="D13" i="8"/>
  <c r="V12" i="8"/>
  <c r="G12" i="8"/>
  <c r="G29" i="8" s="1"/>
  <c r="D12" i="8"/>
  <c r="J10" i="8"/>
  <c r="V74" i="7"/>
  <c r="G69" i="7"/>
  <c r="G71" i="7" s="1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64" i="7" s="1"/>
  <c r="V76" i="7" s="1"/>
  <c r="D38" i="7"/>
  <c r="G38" i="7" s="1"/>
  <c r="G37" i="7"/>
  <c r="D37" i="7"/>
  <c r="D36" i="7"/>
  <c r="G36" i="7" s="1"/>
  <c r="G35" i="7"/>
  <c r="D35" i="7"/>
  <c r="D34" i="7"/>
  <c r="G34" i="7" s="1"/>
  <c r="G33" i="7"/>
  <c r="D33" i="7"/>
  <c r="V26" i="7"/>
  <c r="G26" i="7"/>
  <c r="D26" i="7"/>
  <c r="V25" i="7"/>
  <c r="D25" i="7"/>
  <c r="G25" i="7" s="1"/>
  <c r="V24" i="7"/>
  <c r="D24" i="7"/>
  <c r="G24" i="7" s="1"/>
  <c r="V23" i="7"/>
  <c r="G23" i="7"/>
  <c r="D23" i="7"/>
  <c r="V22" i="7"/>
  <c r="G22" i="7"/>
  <c r="D22" i="7"/>
  <c r="V21" i="7"/>
  <c r="D21" i="7"/>
  <c r="G21" i="7" s="1"/>
  <c r="V20" i="7"/>
  <c r="D20" i="7"/>
  <c r="G20" i="7" s="1"/>
  <c r="V19" i="7"/>
  <c r="G19" i="7"/>
  <c r="D19" i="7"/>
  <c r="V18" i="7"/>
  <c r="G18" i="7"/>
  <c r="D18" i="7"/>
  <c r="V17" i="7"/>
  <c r="D17" i="7"/>
  <c r="G17" i="7" s="1"/>
  <c r="V16" i="7"/>
  <c r="D16" i="7"/>
  <c r="G16" i="7" s="1"/>
  <c r="V15" i="7"/>
  <c r="G15" i="7"/>
  <c r="D15" i="7"/>
  <c r="V14" i="7"/>
  <c r="G14" i="7"/>
  <c r="D14" i="7"/>
  <c r="V13" i="7"/>
  <c r="L13" i="7"/>
  <c r="M13" i="7" s="1"/>
  <c r="O13" i="7" s="1"/>
  <c r="Q13" i="7" s="1"/>
  <c r="S13" i="7" s="1"/>
  <c r="G13" i="7"/>
  <c r="D13" i="7"/>
  <c r="V12" i="7"/>
  <c r="D12" i="7"/>
  <c r="G12" i="7" s="1"/>
  <c r="J10" i="7"/>
  <c r="V74" i="6"/>
  <c r="G71" i="6"/>
  <c r="G69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38" i="6"/>
  <c r="D38" i="6"/>
  <c r="D37" i="6"/>
  <c r="G37" i="6" s="1"/>
  <c r="G36" i="6"/>
  <c r="D36" i="6"/>
  <c r="D35" i="6"/>
  <c r="G35" i="6" s="1"/>
  <c r="G34" i="6"/>
  <c r="D34" i="6"/>
  <c r="D33" i="6"/>
  <c r="G33" i="6" s="1"/>
  <c r="V26" i="6"/>
  <c r="G26" i="6"/>
  <c r="D26" i="6"/>
  <c r="V25" i="6"/>
  <c r="D25" i="6"/>
  <c r="G25" i="6" s="1"/>
  <c r="V24" i="6"/>
  <c r="G24" i="6"/>
  <c r="D24" i="6"/>
  <c r="V23" i="6"/>
  <c r="G23" i="6"/>
  <c r="D23" i="6"/>
  <c r="V22" i="6"/>
  <c r="D22" i="6"/>
  <c r="G22" i="6" s="1"/>
  <c r="V21" i="6"/>
  <c r="D21" i="6"/>
  <c r="G21" i="6" s="1"/>
  <c r="V20" i="6"/>
  <c r="G20" i="6"/>
  <c r="D20" i="6"/>
  <c r="V19" i="6"/>
  <c r="G19" i="6"/>
  <c r="D19" i="6"/>
  <c r="V18" i="6"/>
  <c r="D18" i="6"/>
  <c r="G18" i="6" s="1"/>
  <c r="V17" i="6"/>
  <c r="D17" i="6"/>
  <c r="G17" i="6" s="1"/>
  <c r="V16" i="6"/>
  <c r="G16" i="6"/>
  <c r="D16" i="6"/>
  <c r="V15" i="6"/>
  <c r="G15" i="6"/>
  <c r="D15" i="6"/>
  <c r="V14" i="6"/>
  <c r="D14" i="6"/>
  <c r="G14" i="6" s="1"/>
  <c r="V13" i="6"/>
  <c r="Q13" i="6"/>
  <c r="S13" i="6" s="1"/>
  <c r="O13" i="6"/>
  <c r="M13" i="6"/>
  <c r="L13" i="6"/>
  <c r="G13" i="6"/>
  <c r="D13" i="6"/>
  <c r="V12" i="6"/>
  <c r="D12" i="6"/>
  <c r="G12" i="6" s="1"/>
  <c r="J10" i="6"/>
  <c r="V74" i="5"/>
  <c r="G71" i="5"/>
  <c r="G69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38" i="5"/>
  <c r="D38" i="5"/>
  <c r="D37" i="5"/>
  <c r="G37" i="5" s="1"/>
  <c r="G36" i="5"/>
  <c r="D36" i="5"/>
  <c r="D35" i="5"/>
  <c r="G35" i="5" s="1"/>
  <c r="G34" i="5"/>
  <c r="D34" i="5"/>
  <c r="D33" i="5"/>
  <c r="G33" i="5" s="1"/>
  <c r="G40" i="5" s="1"/>
  <c r="V26" i="5"/>
  <c r="D26" i="5"/>
  <c r="G26" i="5" s="1"/>
  <c r="V25" i="5"/>
  <c r="G25" i="5"/>
  <c r="D25" i="5"/>
  <c r="V24" i="5"/>
  <c r="G24" i="5"/>
  <c r="D24" i="5"/>
  <c r="V23" i="5"/>
  <c r="D23" i="5"/>
  <c r="G23" i="5" s="1"/>
  <c r="V22" i="5"/>
  <c r="D22" i="5"/>
  <c r="G22" i="5" s="1"/>
  <c r="V21" i="5"/>
  <c r="G21" i="5"/>
  <c r="D21" i="5"/>
  <c r="V20" i="5"/>
  <c r="G20" i="5"/>
  <c r="D20" i="5"/>
  <c r="V19" i="5"/>
  <c r="D19" i="5"/>
  <c r="G19" i="5" s="1"/>
  <c r="V18" i="5"/>
  <c r="D18" i="5"/>
  <c r="G18" i="5" s="1"/>
  <c r="V17" i="5"/>
  <c r="G17" i="5"/>
  <c r="D17" i="5"/>
  <c r="V16" i="5"/>
  <c r="G16" i="5"/>
  <c r="D16" i="5"/>
  <c r="V15" i="5"/>
  <c r="G15" i="5"/>
  <c r="D15" i="5"/>
  <c r="V14" i="5"/>
  <c r="D14" i="5"/>
  <c r="G14" i="5" s="1"/>
  <c r="V13" i="5"/>
  <c r="M13" i="5"/>
  <c r="O13" i="5" s="1"/>
  <c r="Q13" i="5" s="1"/>
  <c r="S13" i="5" s="1"/>
  <c r="L13" i="5"/>
  <c r="D13" i="5"/>
  <c r="G13" i="5" s="1"/>
  <c r="G29" i="5" s="1"/>
  <c r="V12" i="5"/>
  <c r="G12" i="5"/>
  <c r="D12" i="5"/>
  <c r="J10" i="5"/>
  <c r="V74" i="4"/>
  <c r="G71" i="4"/>
  <c r="G69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D38" i="4"/>
  <c r="G38" i="4" s="1"/>
  <c r="G37" i="4"/>
  <c r="D37" i="4"/>
  <c r="D36" i="4"/>
  <c r="G36" i="4" s="1"/>
  <c r="G35" i="4"/>
  <c r="D35" i="4"/>
  <c r="D34" i="4"/>
  <c r="G34" i="4" s="1"/>
  <c r="G33" i="4"/>
  <c r="D33" i="4"/>
  <c r="V26" i="4"/>
  <c r="G26" i="4"/>
  <c r="D26" i="4"/>
  <c r="V25" i="4"/>
  <c r="G25" i="4"/>
  <c r="D25" i="4"/>
  <c r="V24" i="4"/>
  <c r="D24" i="4"/>
  <c r="G24" i="4" s="1"/>
  <c r="V23" i="4"/>
  <c r="D23" i="4"/>
  <c r="G23" i="4" s="1"/>
  <c r="V22" i="4"/>
  <c r="G22" i="4"/>
  <c r="D22" i="4"/>
  <c r="V21" i="4"/>
  <c r="G21" i="4"/>
  <c r="D21" i="4"/>
  <c r="V20" i="4"/>
  <c r="D20" i="4"/>
  <c r="G20" i="4" s="1"/>
  <c r="V19" i="4"/>
  <c r="D19" i="4"/>
  <c r="G19" i="4" s="1"/>
  <c r="V18" i="4"/>
  <c r="G18" i="4"/>
  <c r="D18" i="4"/>
  <c r="V17" i="4"/>
  <c r="G17" i="4"/>
  <c r="D17" i="4"/>
  <c r="V16" i="4"/>
  <c r="G16" i="4"/>
  <c r="D16" i="4"/>
  <c r="V15" i="4"/>
  <c r="D15" i="4"/>
  <c r="G15" i="4" s="1"/>
  <c r="V14" i="4"/>
  <c r="G14" i="4"/>
  <c r="D14" i="4"/>
  <c r="V13" i="4"/>
  <c r="L13" i="4"/>
  <c r="M13" i="4" s="1"/>
  <c r="O13" i="4" s="1"/>
  <c r="Q13" i="4" s="1"/>
  <c r="S13" i="4" s="1"/>
  <c r="G13" i="4"/>
  <c r="D13" i="4"/>
  <c r="V12" i="4"/>
  <c r="G12" i="4"/>
  <c r="D12" i="4"/>
  <c r="J10" i="4"/>
  <c r="V74" i="3"/>
  <c r="G69" i="3"/>
  <c r="G71" i="3" s="1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64" i="3" s="1"/>
  <c r="V76" i="3" s="1"/>
  <c r="D38" i="3"/>
  <c r="G38" i="3" s="1"/>
  <c r="G37" i="3"/>
  <c r="D37" i="3"/>
  <c r="D36" i="3"/>
  <c r="G36" i="3" s="1"/>
  <c r="G35" i="3"/>
  <c r="D35" i="3"/>
  <c r="D34" i="3"/>
  <c r="G34" i="3" s="1"/>
  <c r="G33" i="3"/>
  <c r="D33" i="3"/>
  <c r="V26" i="3"/>
  <c r="G26" i="3"/>
  <c r="D26" i="3"/>
  <c r="V25" i="3"/>
  <c r="D25" i="3"/>
  <c r="G25" i="3" s="1"/>
  <c r="V24" i="3"/>
  <c r="D24" i="3"/>
  <c r="G24" i="3" s="1"/>
  <c r="V23" i="3"/>
  <c r="G23" i="3"/>
  <c r="D23" i="3"/>
  <c r="V22" i="3"/>
  <c r="G22" i="3"/>
  <c r="D22" i="3"/>
  <c r="V21" i="3"/>
  <c r="G21" i="3"/>
  <c r="D21" i="3"/>
  <c r="V20" i="3"/>
  <c r="D20" i="3"/>
  <c r="G20" i="3" s="1"/>
  <c r="V19" i="3"/>
  <c r="G19" i="3"/>
  <c r="D19" i="3"/>
  <c r="V18" i="3"/>
  <c r="G18" i="3"/>
  <c r="D18" i="3"/>
  <c r="V17" i="3"/>
  <c r="D17" i="3"/>
  <c r="G17" i="3" s="1"/>
  <c r="V16" i="3"/>
  <c r="D16" i="3"/>
  <c r="G16" i="3" s="1"/>
  <c r="V15" i="3"/>
  <c r="G15" i="3"/>
  <c r="D15" i="3"/>
  <c r="V14" i="3"/>
  <c r="G14" i="3"/>
  <c r="D14" i="3"/>
  <c r="V13" i="3"/>
  <c r="L13" i="3"/>
  <c r="M13" i="3" s="1"/>
  <c r="O13" i="3" s="1"/>
  <c r="Q13" i="3" s="1"/>
  <c r="S13" i="3" s="1"/>
  <c r="G13" i="3"/>
  <c r="D13" i="3"/>
  <c r="V12" i="3"/>
  <c r="G12" i="3"/>
  <c r="D12" i="3"/>
  <c r="J10" i="3"/>
  <c r="V74" i="2"/>
  <c r="G71" i="2"/>
  <c r="G69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64" i="2" s="1"/>
  <c r="V76" i="2" s="1"/>
  <c r="G38" i="2"/>
  <c r="D38" i="2"/>
  <c r="D37" i="2"/>
  <c r="G37" i="2" s="1"/>
  <c r="G36" i="2"/>
  <c r="D36" i="2"/>
  <c r="D35" i="2"/>
  <c r="G35" i="2" s="1"/>
  <c r="G34" i="2"/>
  <c r="D34" i="2"/>
  <c r="D33" i="2"/>
  <c r="G33" i="2" s="1"/>
  <c r="V26" i="2"/>
  <c r="D26" i="2"/>
  <c r="G26" i="2" s="1"/>
  <c r="V25" i="2"/>
  <c r="D25" i="2"/>
  <c r="G25" i="2" s="1"/>
  <c r="V24" i="2"/>
  <c r="G24" i="2"/>
  <c r="D24" i="2"/>
  <c r="V23" i="2"/>
  <c r="G23" i="2"/>
  <c r="D23" i="2"/>
  <c r="V22" i="2"/>
  <c r="G22" i="2"/>
  <c r="D22" i="2"/>
  <c r="V21" i="2"/>
  <c r="D21" i="2"/>
  <c r="G21" i="2" s="1"/>
  <c r="V20" i="2"/>
  <c r="G20" i="2"/>
  <c r="D20" i="2"/>
  <c r="V19" i="2"/>
  <c r="G19" i="2"/>
  <c r="D19" i="2"/>
  <c r="V18" i="2"/>
  <c r="D18" i="2"/>
  <c r="G18" i="2" s="1"/>
  <c r="V17" i="2"/>
  <c r="D17" i="2"/>
  <c r="G17" i="2" s="1"/>
  <c r="V16" i="2"/>
  <c r="G16" i="2"/>
  <c r="D16" i="2"/>
  <c r="V15" i="2"/>
  <c r="G15" i="2"/>
  <c r="D15" i="2"/>
  <c r="V14" i="2"/>
  <c r="D14" i="2"/>
  <c r="G14" i="2" s="1"/>
  <c r="V13" i="2"/>
  <c r="O13" i="2"/>
  <c r="Q13" i="2" s="1"/>
  <c r="S13" i="2" s="1"/>
  <c r="M13" i="2"/>
  <c r="L13" i="2"/>
  <c r="D13" i="2"/>
  <c r="G13" i="2" s="1"/>
  <c r="V12" i="2"/>
  <c r="D12" i="2"/>
  <c r="G12" i="2" s="1"/>
  <c r="J10" i="2"/>
  <c r="D42" i="1"/>
  <c r="I42" i="1" s="1"/>
  <c r="J42" i="1" s="1"/>
  <c r="G40" i="6" l="1"/>
  <c r="G29" i="4"/>
  <c r="G40" i="2"/>
  <c r="G40" i="3"/>
  <c r="G29" i="7"/>
  <c r="G40" i="8"/>
  <c r="G72" i="8" s="1"/>
  <c r="G29" i="12"/>
  <c r="G29" i="2"/>
  <c r="G29" i="6"/>
  <c r="G40" i="7"/>
  <c r="G40" i="10"/>
  <c r="G40" i="11"/>
  <c r="G64" i="4"/>
  <c r="V76" i="4" s="1"/>
  <c r="G64" i="5"/>
  <c r="V76" i="5" s="1"/>
  <c r="G64" i="6"/>
  <c r="V76" i="6" s="1"/>
  <c r="G40" i="9"/>
  <c r="G72" i="9" s="1"/>
  <c r="G29" i="11"/>
  <c r="G40" i="13"/>
  <c r="G72" i="27"/>
  <c r="G29" i="3"/>
  <c r="G40" i="4"/>
  <c r="G64" i="9"/>
  <c r="V76" i="9" s="1"/>
  <c r="G29" i="10"/>
  <c r="G40" i="12"/>
  <c r="G29" i="13"/>
  <c r="G29" i="14"/>
  <c r="G40" i="14"/>
  <c r="G29" i="15"/>
  <c r="G29" i="16"/>
  <c r="G72" i="21"/>
  <c r="G64" i="19"/>
  <c r="V76" i="19" s="1"/>
  <c r="G29" i="20"/>
  <c r="G40" i="21"/>
  <c r="G64" i="22"/>
  <c r="V76" i="22" s="1"/>
  <c r="G40" i="24"/>
  <c r="G64" i="15"/>
  <c r="V76" i="15" s="1"/>
  <c r="G29" i="17"/>
  <c r="G29" i="18"/>
  <c r="G64" i="20"/>
  <c r="V76" i="20" s="1"/>
  <c r="G29" i="24"/>
  <c r="G40" i="27"/>
  <c r="G29" i="29"/>
  <c r="G29" i="31"/>
  <c r="G40" i="17"/>
  <c r="G40" i="18"/>
  <c r="G64" i="18"/>
  <c r="V76" i="18" s="1"/>
  <c r="G29" i="23"/>
  <c r="G29" i="26"/>
  <c r="G40" i="26"/>
  <c r="G29" i="30"/>
  <c r="G40" i="25"/>
  <c r="G72" i="25" s="1"/>
  <c r="G29" i="28"/>
  <c r="G64" i="23"/>
  <c r="V76" i="23" s="1"/>
  <c r="G40" i="29"/>
  <c r="G40" i="22"/>
  <c r="G64" i="26"/>
  <c r="V76" i="26" s="1"/>
  <c r="G64" i="27"/>
  <c r="V76" i="27" s="1"/>
  <c r="G40" i="30"/>
  <c r="G74" i="9" l="1"/>
  <c r="G73" i="9"/>
  <c r="G75" i="9"/>
  <c r="G73" i="25"/>
  <c r="G75" i="25" s="1"/>
  <c r="G74" i="25"/>
  <c r="V75" i="25" s="1"/>
  <c r="G73" i="8"/>
  <c r="G75" i="8" s="1"/>
  <c r="G74" i="8"/>
  <c r="G72" i="30"/>
  <c r="G72" i="10"/>
  <c r="G72" i="17"/>
  <c r="G74" i="21"/>
  <c r="G73" i="21"/>
  <c r="V75" i="21" s="1"/>
  <c r="G72" i="14"/>
  <c r="G72" i="6"/>
  <c r="G72" i="19"/>
  <c r="G72" i="29"/>
  <c r="G72" i="18"/>
  <c r="G72" i="22"/>
  <c r="G72" i="28"/>
  <c r="G72" i="26"/>
  <c r="G72" i="24"/>
  <c r="G72" i="16"/>
  <c r="G72" i="13"/>
  <c r="G72" i="2"/>
  <c r="G72" i="4"/>
  <c r="G72" i="5"/>
  <c r="G74" i="27"/>
  <c r="G73" i="27"/>
  <c r="V75" i="27" s="1"/>
  <c r="G75" i="27"/>
  <c r="V75" i="9"/>
  <c r="G72" i="23"/>
  <c r="G72" i="31"/>
  <c r="G72" i="20"/>
  <c r="G72" i="15"/>
  <c r="G72" i="3"/>
  <c r="G72" i="11"/>
  <c r="G72" i="12"/>
  <c r="G72" i="7"/>
  <c r="G74" i="20" l="1"/>
  <c r="G73" i="20"/>
  <c r="V75" i="20" s="1"/>
  <c r="G75" i="20"/>
  <c r="G74" i="24"/>
  <c r="G75" i="24" s="1"/>
  <c r="G73" i="24"/>
  <c r="G73" i="6"/>
  <c r="G74" i="6"/>
  <c r="G73" i="11"/>
  <c r="G74" i="11"/>
  <c r="G75" i="11" s="1"/>
  <c r="G73" i="15"/>
  <c r="G74" i="15"/>
  <c r="G75" i="15" s="1"/>
  <c r="G74" i="31"/>
  <c r="G73" i="31"/>
  <c r="G75" i="31" s="1"/>
  <c r="G74" i="2"/>
  <c r="G73" i="2"/>
  <c r="V75" i="2" s="1"/>
  <c r="G74" i="16"/>
  <c r="G73" i="16"/>
  <c r="V75" i="16" s="1"/>
  <c r="G75" i="16"/>
  <c r="G73" i="26"/>
  <c r="G75" i="26" s="1"/>
  <c r="G74" i="26"/>
  <c r="G75" i="22"/>
  <c r="G74" i="22"/>
  <c r="G73" i="22"/>
  <c r="G74" i="29"/>
  <c r="G75" i="29" s="1"/>
  <c r="G73" i="29"/>
  <c r="G75" i="21"/>
  <c r="G74" i="12"/>
  <c r="G73" i="12"/>
  <c r="V75" i="12" s="1"/>
  <c r="G74" i="23"/>
  <c r="G73" i="23"/>
  <c r="V75" i="23" s="1"/>
  <c r="G75" i="23"/>
  <c r="G73" i="4"/>
  <c r="G75" i="4" s="1"/>
  <c r="G74" i="4"/>
  <c r="G74" i="28"/>
  <c r="G73" i="28"/>
  <c r="G75" i="28" s="1"/>
  <c r="G73" i="3"/>
  <c r="V75" i="3" s="1"/>
  <c r="G74" i="3"/>
  <c r="G74" i="13"/>
  <c r="G73" i="13"/>
  <c r="V75" i="13" s="1"/>
  <c r="G75" i="13"/>
  <c r="G74" i="17"/>
  <c r="G73" i="17"/>
  <c r="V75" i="17" s="1"/>
  <c r="G75" i="7"/>
  <c r="G74" i="7"/>
  <c r="G73" i="7"/>
  <c r="V75" i="8"/>
  <c r="G74" i="5"/>
  <c r="G73" i="5"/>
  <c r="G75" i="5" s="1"/>
  <c r="G73" i="18"/>
  <c r="V75" i="18" s="1"/>
  <c r="G75" i="18"/>
  <c r="G74" i="18"/>
  <c r="G74" i="19"/>
  <c r="G73" i="19"/>
  <c r="V75" i="19" s="1"/>
  <c r="G75" i="19"/>
  <c r="G74" i="14"/>
  <c r="G73" i="14"/>
  <c r="V75" i="14" s="1"/>
  <c r="G75" i="10"/>
  <c r="G73" i="10"/>
  <c r="V75" i="10" s="1"/>
  <c r="G74" i="10"/>
  <c r="G73" i="30"/>
  <c r="V75" i="30" s="1"/>
  <c r="G75" i="30"/>
  <c r="G74" i="30"/>
  <c r="G75" i="3" l="1"/>
  <c r="V75" i="6"/>
  <c r="V75" i="7"/>
  <c r="V75" i="22"/>
  <c r="V75" i="11"/>
  <c r="G75" i="14"/>
  <c r="V75" i="5"/>
  <c r="G75" i="17"/>
  <c r="V75" i="28"/>
  <c r="V75" i="4"/>
  <c r="G75" i="12"/>
  <c r="V75" i="29"/>
  <c r="V75" i="26"/>
  <c r="G75" i="2"/>
  <c r="V75" i="31"/>
  <c r="V75" i="15"/>
  <c r="G75" i="6"/>
  <c r="V75" i="24"/>
  <c r="I43" i="1" l="1"/>
  <c r="H43" i="1"/>
  <c r="J43" i="1" l="1"/>
</calcChain>
</file>

<file path=xl/sharedStrings.xml><?xml version="1.0" encoding="utf-8"?>
<sst xmlns="http://schemas.openxmlformats.org/spreadsheetml/2006/main" count="4547" uniqueCount="219">
  <si>
    <t>No, RUBRO</t>
  </si>
  <si>
    <t>RUBRO</t>
  </si>
  <si>
    <t>UNIDAD</t>
  </si>
  <si>
    <t>CANT.</t>
  </si>
  <si>
    <t>OBRA A CONTRATARSE</t>
  </si>
  <si>
    <t>PRECIO UNITARIO DEL RUBRO</t>
  </si>
  <si>
    <t>TOTAL</t>
  </si>
  <si>
    <t>Material</t>
  </si>
  <si>
    <t>Mano de obra</t>
  </si>
  <si>
    <t>Precio total del rubro</t>
  </si>
  <si>
    <t xml:space="preserve">Replanteo de estructuras </t>
  </si>
  <si>
    <t>u</t>
  </si>
  <si>
    <t>No requiere</t>
  </si>
  <si>
    <t xml:space="preserve">Poste circular de hormigón armado, de 12 m, 500 Kg de carga a la rotura. en terreno sin clasificar </t>
  </si>
  <si>
    <t>Poste circular de hormigón armado, de 12 m x 500 Kg de carga a la rotura, en terreno roca</t>
  </si>
  <si>
    <t xml:space="preserve">Poste circular de hormigón armado, de 10 m x 400 Kg de carga a la rotura, en terreno sin clasificar </t>
  </si>
  <si>
    <t>Poste circular de hormigón armado, de 10 m x 400 Kg de carga a la rotura, en terreno roca</t>
  </si>
  <si>
    <t xml:space="preserve">Tensor a tierra doble TAT-0TD, en terreno sin clasificar </t>
  </si>
  <si>
    <t/>
  </si>
  <si>
    <t>Tensor a tierra doble TAT-0TD, en terreno roca</t>
  </si>
  <si>
    <t>Tensor a tierra simple TAD-0TS, en terreno sin clasificar</t>
  </si>
  <si>
    <t>Tensor a tierra simple TAD-0TS, en terreno roca</t>
  </si>
  <si>
    <t>Seccionador fusible unipolar, tipo abierto 15 kV, 100 A, BIL 95 kV, con tirafusible. SPT-1S100-95</t>
  </si>
  <si>
    <t>Estructura monofásica - centrada - retención EST-1CR</t>
  </si>
  <si>
    <t>Estructura monofásica - centrada - doble retención EST-1CD</t>
  </si>
  <si>
    <t>Estructura en baja tensión tipo ESE-1EP</t>
  </si>
  <si>
    <t>Estructura en baja tensión tipo ESE-1ER</t>
  </si>
  <si>
    <t>Estructura en baja tensión tipo ESE-1ED</t>
  </si>
  <si>
    <t>m</t>
  </si>
  <si>
    <t xml:space="preserve">Conductor desnudo cableado aluminio acero ACSR 6/1, 2 AWG, 7 hilos CO0-0B2 </t>
  </si>
  <si>
    <t>Puesta a tierra para red secundaria aérea, 1 varilla y conductor de cobre # 2 AWG, PT0-0DC2_1 en CP</t>
  </si>
  <si>
    <t>Puesta a tierra para medidor</t>
  </si>
  <si>
    <t>Acceso de poste de HºAº de 12  m ó 11 m, de sección circular ó rectangular</t>
  </si>
  <si>
    <t>Medidor una fase 3 hilos, electrónico, con registro de energía activa, clase 100, forma 13A armado en caja metálica antihurto</t>
  </si>
  <si>
    <t>Acometida en conductor antihurto SEU 2x4 Al + Nx6 Al AWG (Serie 8000)</t>
  </si>
  <si>
    <t xml:space="preserve">SUMAN:     </t>
  </si>
  <si>
    <t>PROGRAMA:</t>
  </si>
  <si>
    <t xml:space="preserve">PROYECTO: </t>
  </si>
  <si>
    <t xml:space="preserve">PROVINCIA: </t>
  </si>
  <si>
    <t xml:space="preserve">CANTON: </t>
  </si>
  <si>
    <t>PARROQUIA:</t>
  </si>
  <si>
    <t>CÓDIGO</t>
  </si>
  <si>
    <t>COBERTURA</t>
  </si>
  <si>
    <t>Transformador monofásico autoprotegido (CSP) de 25 KVA 13800 GRDY/7967 V-120/240 V</t>
  </si>
  <si>
    <t>Estructura codo-tubo adherido a la pared para acometida</t>
  </si>
  <si>
    <t>Luminaria cerrada, 100 W, con lámpara de vapor de Na, autocontrolada, potencia constante.  APD-0PL-CS100AC</t>
  </si>
  <si>
    <t>CONSTRUCCIÓN DE REDES ELÉCTRICAS EN EL SECTOR SAN FRANCISCO BAJO PITAYO</t>
  </si>
  <si>
    <t xml:space="preserve">Poste circular de plástico reforzado con fibra de vidrio, de 12 m, 500 Kg de carga a la rotura, en terreno sin clasificar </t>
  </si>
  <si>
    <t>Transformador monofásico autoprotegido (CSP) de 15 KVA 13800 GRDY/7967 V-120/240 V</t>
  </si>
  <si>
    <t>Transformador monofásico autoprotegido (CSP) de 10 KVA 13800 GRDY/7967 V-120/240 V</t>
  </si>
  <si>
    <t>Estructura tubo poste para acometida con tubo de 6 m</t>
  </si>
  <si>
    <t>Estructura tubo poste para acometida con tubo de 3m</t>
  </si>
  <si>
    <t>Retiro y enrollado de conductor de aluminio, desnudo, 5005, ASC ó ACSR # 2 AWG EN CIRCUITO SECUNDARIO</t>
  </si>
  <si>
    <r>
      <t>EMPRESA ELECTRICA REGIONAL DEL SUR S.A</t>
    </r>
    <r>
      <rPr>
        <sz val="11"/>
        <color theme="1"/>
        <rFont val="Calibri"/>
        <family val="2"/>
        <scheme val="minor"/>
      </rPr>
      <t xml:space="preserve">
</t>
    </r>
  </si>
  <si>
    <t xml:space="preserve">NOMBRE DEL OFERENTE:  </t>
  </si>
  <si>
    <t>PROYECTO:</t>
  </si>
  <si>
    <t>Construcción de redes eléctricas en el sector San Francisco Bajo-Pitayo</t>
  </si>
  <si>
    <t xml:space="preserve">CODIGO DEL PROCESO: </t>
  </si>
  <si>
    <t>ANALISIS DE PRECIOS UNITARIOS</t>
  </si>
  <si>
    <t xml:space="preserve">HOJA: </t>
  </si>
  <si>
    <t xml:space="preserve">RUBRO: </t>
  </si>
  <si>
    <t>UNIDAD:</t>
  </si>
  <si>
    <t>rendimiento =</t>
  </si>
  <si>
    <t>DETALLE:</t>
  </si>
  <si>
    <t xml:space="preserve">EQUIPOS </t>
  </si>
  <si>
    <t>cantiodad/hora</t>
  </si>
  <si>
    <t>REDIMINETO</t>
  </si>
  <si>
    <t>DESCRIPCIÓN</t>
  </si>
  <si>
    <t>CANTIDAD</t>
  </si>
  <si>
    <t>TARIFA</t>
  </si>
  <si>
    <t>COSTO HORA</t>
  </si>
  <si>
    <t>RENDIMIENTO</t>
  </si>
  <si>
    <t>COSTO</t>
  </si>
  <si>
    <t>A</t>
  </si>
  <si>
    <t>B</t>
  </si>
  <si>
    <t>C=A*B</t>
  </si>
  <si>
    <t>R</t>
  </si>
  <si>
    <t>D=C*R</t>
  </si>
  <si>
    <t>horas/año</t>
  </si>
  <si>
    <t>porcentaje uso</t>
  </si>
  <si>
    <t>vida util</t>
  </si>
  <si>
    <t>tiempo uso</t>
  </si>
  <si>
    <t>costo equipo</t>
  </si>
  <si>
    <t>costo/hora</t>
  </si>
  <si>
    <t>factor ganancia</t>
  </si>
  <si>
    <t>costo Material</t>
  </si>
  <si>
    <t>camioneta 2  ton.</t>
  </si>
  <si>
    <t>Camionetas o camiones pequeños</t>
  </si>
  <si>
    <t>puler para tendido de conductor</t>
  </si>
  <si>
    <t>Tirfor de 2 toneladas</t>
  </si>
  <si>
    <t xml:space="preserve">camión grúa </t>
  </si>
  <si>
    <t>Tecles 1-1/2 toneladas</t>
  </si>
  <si>
    <t xml:space="preserve">tirfor de 2 toneladas </t>
  </si>
  <si>
    <t>Porta carrete para bobina de conductor (bailarín)</t>
  </si>
  <si>
    <t>tecles 1-1/2 toneladas</t>
  </si>
  <si>
    <t>Juego de herramientas menores como playos, llaves de boca, perica, etc.</t>
  </si>
  <si>
    <t>Poleas para tendido de líneas aéreas</t>
  </si>
  <si>
    <t>juego de herramientas menores como playos, llaves de boca, perica, etc.</t>
  </si>
  <si>
    <t>Uñas para templar conductores de aluminio</t>
  </si>
  <si>
    <t>Poleas para tendido de líneas aéreas.</t>
  </si>
  <si>
    <t>Uña para templar cable de acero</t>
  </si>
  <si>
    <t>uñas para templar conductores de aluminio</t>
  </si>
  <si>
    <t>Juegos de trepadoras para poste circular</t>
  </si>
  <si>
    <t>uña para templar cable de acero</t>
  </si>
  <si>
    <t>Cinturones de seguridad  o arnés con tira de vida</t>
  </si>
  <si>
    <t>juegos de trepadoras para poste circular</t>
  </si>
  <si>
    <t>Equipo de puesta a tierra</t>
  </si>
  <si>
    <t>cinturones de seguridad  o arnés con tira de vida.</t>
  </si>
  <si>
    <t>Cascos de trabajo dieléctricos</t>
  </si>
  <si>
    <t>Equipo de proteccion de personal</t>
  </si>
  <si>
    <t>Gafas dieléctricas</t>
  </si>
  <si>
    <t>Chalecos reflectivos con el nombre del contratista</t>
  </si>
  <si>
    <t>Estacion total</t>
  </si>
  <si>
    <t>Guantes de trabajo (pares)</t>
  </si>
  <si>
    <t>Conos de señalización</t>
  </si>
  <si>
    <t>SUBTOTAL M</t>
  </si>
  <si>
    <t>MANO DE OBRA</t>
  </si>
  <si>
    <t xml:space="preserve">DESCRIPCION </t>
  </si>
  <si>
    <t>JORNAL/HR</t>
  </si>
  <si>
    <t>Jefe de cuadrilla</t>
  </si>
  <si>
    <t>Liniero</t>
  </si>
  <si>
    <t>Ayudante de Liniero</t>
  </si>
  <si>
    <t>Topógrafo</t>
  </si>
  <si>
    <t>Ingeniero Eléctrico</t>
  </si>
  <si>
    <t>SUBTOTAL N</t>
  </si>
  <si>
    <t>MATERIALES</t>
  </si>
  <si>
    <t>DESCRIPCION</t>
  </si>
  <si>
    <t>PRECIO UNIT.</t>
  </si>
  <si>
    <t>SUBTOTAL O</t>
  </si>
  <si>
    <t>TRANSPORTE</t>
  </si>
  <si>
    <t xml:space="preserve"> UNIDAD </t>
  </si>
  <si>
    <t xml:space="preserve">CANTIDAD </t>
  </si>
  <si>
    <t xml:space="preserve"> COSTO </t>
  </si>
  <si>
    <t>D=A*B</t>
  </si>
  <si>
    <t xml:space="preserve">Transporte </t>
  </si>
  <si>
    <t>% transporte</t>
  </si>
  <si>
    <t>SUBTOTAL P</t>
  </si>
  <si>
    <t>TOTAL COSTO DIRECTO (M+N+O+P)</t>
  </si>
  <si>
    <t>INDIRECTOS  %</t>
  </si>
  <si>
    <t>UTILIDAD     %</t>
  </si>
  <si>
    <t>COSTO TOTAL DEL RUBRO</t>
  </si>
  <si>
    <t>mano de obra</t>
  </si>
  <si>
    <t>FIRMA DEL OFERENTE</t>
  </si>
  <si>
    <t>VALOR OFERTADO</t>
  </si>
  <si>
    <t>materiales</t>
  </si>
  <si>
    <t>Poste de plástico reforzado con fibra de vidrio, circular, CRH 500 kg, 12 m</t>
  </si>
  <si>
    <t>Poste de hormigón armado, circular, CRH 500 kg, 12 m</t>
  </si>
  <si>
    <t>Poste de hormigón armado, circular, CRH 400 kg, 10 m</t>
  </si>
  <si>
    <t>Varilla de anclaje de acero galvanizado, tuerca y arandela, 16 x 1 800 mm (5/8 x 71")</t>
  </si>
  <si>
    <t xml:space="preserve">u </t>
  </si>
  <si>
    <t>Retención terminal preformada, para cable de acero galvanizado de 9,53 mm (3/8")</t>
  </si>
  <si>
    <t>Bloque de hormigón, anclaje, tipo cónico, base inferior 400 mm, superior 150 mm, agujero 20 mm</t>
  </si>
  <si>
    <t>Aislador de retenida, porcelana, ANSI 54-2</t>
  </si>
  <si>
    <t>Cable de acero galvanizado, grado Siemens Martin, 7 hilos, 9,52 mm (3/8"), 3155 kgf</t>
  </si>
  <si>
    <t>Guardacabo de acero galvanizado, para cable acero 9, 51 mm (3/8")</t>
  </si>
  <si>
    <t>Transformador monofásico autoprotegido, 13 800 GRDy / 7 967 V - 240 / 120 V, 25 kVA</t>
  </si>
  <si>
    <t>Abrazadera de 3 pernos, pletina acero galvanizado 38 x 6 mm (1 1/2 x 1/4") y 160 mm</t>
  </si>
  <si>
    <t>Conductor de Cu TTU Nº 2 para bajantes</t>
  </si>
  <si>
    <t xml:space="preserve">Estribo con conectores de compresion </t>
  </si>
  <si>
    <t>Conector perno hendido Cu, de 6 a 2/0 AWG</t>
  </si>
  <si>
    <t>Grapa de derivacion para línea en caliente</t>
  </si>
  <si>
    <t>Conductor de Al-acero desnudo, cableado, ACSR, 2 AWG, 7 (6/1)hilos</t>
  </si>
  <si>
    <t>Transformador monofásico autoprotegido, 13 800 GRDy / 7 967 V - 240 / 120 V, 15 kVA</t>
  </si>
  <si>
    <t>Transformador monofásico autoprotegido, 13 800 GRDy / 7 967 V - 240 / 120 V, 10 kVA</t>
  </si>
  <si>
    <t>Tubo de hierro galvanizado 3''  3mm de espesor 6m</t>
  </si>
  <si>
    <t>Cemento</t>
  </si>
  <si>
    <t>lb</t>
  </si>
  <si>
    <t xml:space="preserve">Varilla de hierro corrugada 12mm </t>
  </si>
  <si>
    <t xml:space="preserve">Arena </t>
  </si>
  <si>
    <t>m3</t>
  </si>
  <si>
    <t>Grava</t>
  </si>
  <si>
    <t>Aislador rollo, porcelana, 0,25 kV, ANSI 53-2</t>
  </si>
  <si>
    <t>Bastidor de acero galvanizado, pletina 38 x 4 mm (1 1/2 x 5/32"), 1 vìa</t>
  </si>
  <si>
    <t>Estribo de aleación de Cu - Sn, para derivación, cable 2 AWG</t>
  </si>
  <si>
    <t>Grapa de aleación de Al, para derivación de línea en caliente, rango  8 -1/0</t>
  </si>
  <si>
    <t>Seccionador portafusible, unipolar, abierto, 15 kV, BIL 95 kV, 4 kA, 100 A</t>
  </si>
  <si>
    <t>Cruceta de acero galvanizado, universal, perfil "L" 75 x 75 x 6 mm (3 x 3 x 1/4") y 1 200 mm</t>
  </si>
  <si>
    <t>Perno "U" de acero galvanizado, 2 tuercas, arandelas: 2 planas y 2 presión de 16 x 150 mm (5/8 x 6”),  ancho dentro de la U</t>
  </si>
  <si>
    <t>Pie amigo de acero galvanizado, perfil "L" 38 x 38 x 6 mm (1 1/2 x 1 1/2 x 1/4") y 700 mm</t>
  </si>
  <si>
    <t>Abrazadera de 3 pernos, pletina acero galvanizado 38 x 4 mm (1 1/2 x 5/32") y 160 mm</t>
  </si>
  <si>
    <t>Perno máquina de acero galvanizado, tuerca, arandela plana y presión, 16 x 38 mm (5/8 x 1 1/2")</t>
  </si>
  <si>
    <t xml:space="preserve">Tirafusible, cabeza removible, tipo H, 1 A. </t>
  </si>
  <si>
    <t>Abrazadera de 3 pernos, pletina acero galvanizado 38 x 4 mm (1 1/2 x 5/32") y 140 mm</t>
  </si>
  <si>
    <t>Tuerca de ojo ovalado de acero galvanizado, perno de 16 mm (5/8")</t>
  </si>
  <si>
    <t>Aislador de suspensión, caucho siliconado, 15 kV, ANSI DS-15</t>
  </si>
  <si>
    <t>Horquilla de acero galvanizado para  anclaje, 16 x 75 mm (5/8 x 3"), 7 000, con pasador</t>
  </si>
  <si>
    <t>Grapa horquilla - guardacabo, de acero galvanizado</t>
  </si>
  <si>
    <t>Retención preformada, para cable de Al</t>
  </si>
  <si>
    <t xml:space="preserve">Perno pin punta de poste simple de acero galvanizado, con accesorios de sujeción, 19 x 457 mm (3/4 x 18")  </t>
  </si>
  <si>
    <t>Aislador espiga (pin), porcelana, con radio interferencia, 15 kV, ANSI 55-5</t>
  </si>
  <si>
    <t>Cinta de armar de aleación de Al, 1, 27 x 7, 62 mm (3/64 x 5/16")</t>
  </si>
  <si>
    <t>Conector de aleación de Cu - Al, ranuras paralelas, con separador, dos pernos laterales</t>
  </si>
  <si>
    <t>Abrazadera de acero galvanizado, pletina, 3 pernos, 38 x 4 x 160 mm (1 1/2 x 5/32 x 6 1/2")</t>
  </si>
  <si>
    <t>Alambre de Al, desnudo sólido, para atadura, 4 AWG</t>
  </si>
  <si>
    <t>Varilla de armar preformada simple, para cable de Al</t>
  </si>
  <si>
    <t>Tubo de acero galvanizado de 3", 3 mm x 3 m</t>
  </si>
  <si>
    <t>Codo reversible metálico de acero galvanizado 3''</t>
  </si>
  <si>
    <t>Acsesorios para sujeción de tubo en pared (abrazaderas, cajetines  codos)</t>
  </si>
  <si>
    <t>Varilla de acero recubierta de Cu, para puesta a tierra, 16 x 1 800 mm (5/8 x 71").</t>
  </si>
  <si>
    <t>Conductor de Cu, desnudo, cableado, suave, 2 AWG, 7 hilos</t>
  </si>
  <si>
    <t>suelda exotermica</t>
  </si>
  <si>
    <t>Cable de Cu, sólido, 600 V, THHN, 8 AWG</t>
  </si>
  <si>
    <t>Tubo EMT</t>
  </si>
  <si>
    <t>Acsesorios EMT  (cajetines, codos, conectores)</t>
  </si>
  <si>
    <t>Conector de aleación de Cu, sistema de tierra, ajuste mecánico, varilla 15, 87 mm (5/8")</t>
  </si>
  <si>
    <t>caja metálica con tapa de policarbonato transparente antihurto para medidor bifasico</t>
  </si>
  <si>
    <t>breaker riel dim 2P</t>
  </si>
  <si>
    <t>conductor de CU THHN #6 AWG</t>
  </si>
  <si>
    <t>juego de varios: tornillos con tuerca y arandela, tacos Fisher, pernos, clavos, amarres plásticos y otros</t>
  </si>
  <si>
    <t>global</t>
  </si>
  <si>
    <t>Medidor  1 fase 3 hilos, electrónico con registro de energía activa clase 100 forma 13A.</t>
  </si>
  <si>
    <t>Pinza de anclaje termoplástica ajustable</t>
  </si>
  <si>
    <t>CABLE MULTIPLEX ALUMINIO ANTIHURTO, 3 X 6 AWG, 600 V</t>
  </si>
  <si>
    <t>M</t>
  </si>
  <si>
    <t>Luminaria cerrada, lámpara vapor de Na. 100 W - 240 V- autocontrolada</t>
  </si>
  <si>
    <t>Conductor flexible multipolar de cobre tipo ST #3x14</t>
  </si>
  <si>
    <t>2.5</t>
  </si>
  <si>
    <t>Conector perno hendido Cu-Al de 10 a 1/0 AWG. similar BURNDY KSU25</t>
  </si>
  <si>
    <t>Brazo para luminaria de 125-175 W. ø 50x1200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</si>
</sst>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(* #,##0_);_(* \(#,##0\);_(* &quot;-&quot;_);_(@_)"/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 [$$-300A]\ * #,##0.00_ ;_ [$$-300A]\ * \-#,##0.00_ ;_ [$$-300A]\ * &quot;-&quot;??_ ;_ @_ "/>
    <numFmt numFmtId="165" formatCode="&quot;$&quot;#.00"/>
    <numFmt numFmtId="166" formatCode="&quot;$&quot;#"/>
    <numFmt numFmtId="167" formatCode="_ [$€-2]\ * #,##0.00_ ;_ [$€-2]\ * \-#,##0.00_ ;_ [$€-2]\ * &quot;-&quot;??_ "/>
    <numFmt numFmtId="168" formatCode="_ &quot;$&quot;\ * #,##0.00_ ;_ &quot;$&quot;\ * \-#,##0.00_ ;_ &quot;$&quot;\ * &quot;-&quot;??_ ;_ @_ "/>
    <numFmt numFmtId="169" formatCode="#.00"/>
    <numFmt numFmtId="170" formatCode="_-* #,##0.00_-;\-* #,##0.00_-;_-* &quot;-&quot;??_-;_-@_-"/>
    <numFmt numFmtId="171" formatCode="_ * #,##0.00_ ;_ * \-#,##0.00_ ;_ * &quot;-&quot;??_ ;_ @_ "/>
    <numFmt numFmtId="172" formatCode="_ * #,##0_ ;_ * \-#,##0_ ;_ * &quot;-&quot;_ ;_ @_ "/>
    <numFmt numFmtId="173" formatCode="#,##0.0"/>
    <numFmt numFmtId="174" formatCode="_(* #,##0_);_(* \(#,##0\);_(* &quot;-&quot;??_);_(@_)"/>
    <numFmt numFmtId="175" formatCode="%#.00"/>
    <numFmt numFmtId="176" formatCode="0.000"/>
    <numFmt numFmtId="177" formatCode="##,###,##0.0000"/>
    <numFmt numFmtId="178" formatCode="##,###,##0.00"/>
    <numFmt numFmtId="179" formatCode="0.0%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sz val="10"/>
      <color theme="0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  <font>
      <sz val="14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4"/>
      <color indexed="8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color indexed="8"/>
      <name val="Courier"/>
      <family val="3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8"/>
      <color indexed="8"/>
      <name val="Courier"/>
      <family val="3"/>
    </font>
    <font>
      <sz val="8"/>
      <color indexed="8"/>
      <name val="Courier"/>
      <family val="3"/>
    </font>
    <font>
      <sz val="11"/>
      <color indexed="60"/>
      <name val="Calibri"/>
      <family val="2"/>
    </font>
    <font>
      <sz val="12"/>
      <name val="Courier"/>
      <family val="3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4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10"/>
      <color indexed="8"/>
      <name val="Tahoma"/>
      <family val="2"/>
    </font>
    <font>
      <b/>
      <sz val="14"/>
      <color theme="1"/>
      <name val="Tahoma"/>
      <family val="2"/>
    </font>
    <font>
      <sz val="10"/>
      <color theme="1"/>
      <name val="Tahoma"/>
      <family val="2"/>
    </font>
    <font>
      <b/>
      <i/>
      <sz val="10"/>
      <color theme="1"/>
      <name val="Tahoma"/>
      <family val="2"/>
    </font>
    <font>
      <b/>
      <sz val="10"/>
      <color theme="1"/>
      <name val="Tahoma"/>
      <family val="2"/>
    </font>
    <font>
      <b/>
      <sz val="8"/>
      <color theme="1"/>
      <name val="Arial"/>
      <family val="2"/>
    </font>
    <font>
      <sz val="10"/>
      <color indexed="63"/>
      <name val="Tahoma"/>
      <family val="2"/>
    </font>
    <font>
      <sz val="8"/>
      <color indexed="63"/>
      <name val="Arial"/>
      <family val="2"/>
    </font>
    <font>
      <sz val="10"/>
      <color indexed="8"/>
      <name val="Tahoma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6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rgb="FF000000"/>
      </bottom>
      <diagonal/>
    </border>
    <border>
      <left style="thin">
        <color indexed="64"/>
      </left>
      <right/>
      <top style="hair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rgb="FF000000"/>
      </top>
      <bottom style="thin">
        <color indexed="64"/>
      </bottom>
      <diagonal/>
    </border>
    <border>
      <left/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9">
    <xf numFmtId="0" fontId="0" fillId="0" borderId="0"/>
    <xf numFmtId="0" fontId="2" fillId="0" borderId="0"/>
    <xf numFmtId="0" fontId="11" fillId="0" borderId="0"/>
    <xf numFmtId="0" fontId="11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22" borderId="25" applyNumberFormat="0" applyAlignment="0" applyProtection="0"/>
    <xf numFmtId="0" fontId="19" fillId="22" borderId="25" applyNumberFormat="0" applyAlignment="0" applyProtection="0"/>
    <xf numFmtId="0" fontId="20" fillId="23" borderId="26" applyNumberFormat="0" applyAlignment="0" applyProtection="0"/>
    <xf numFmtId="0" fontId="21" fillId="0" borderId="27" applyNumberFormat="0" applyFill="0" applyAlignment="0" applyProtection="0"/>
    <xf numFmtId="0" fontId="20" fillId="23" borderId="26" applyNumberFormat="0" applyAlignment="0" applyProtection="0"/>
    <xf numFmtId="4" fontId="22" fillId="0" borderId="0">
      <protection locked="0"/>
    </xf>
    <xf numFmtId="3" fontId="22" fillId="0" borderId="0">
      <protection locked="0"/>
    </xf>
    <xf numFmtId="165" fontId="22" fillId="0" borderId="0">
      <protection locked="0"/>
    </xf>
    <xf numFmtId="166" fontId="22" fillId="0" borderId="0">
      <protection locked="0"/>
    </xf>
    <xf numFmtId="0" fontId="22" fillId="0" borderId="0">
      <protection locked="0"/>
    </xf>
    <xf numFmtId="0" fontId="23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24" fillId="9" borderId="25" applyNumberFormat="0" applyAlignment="0" applyProtection="0"/>
    <xf numFmtId="167" fontId="2" fillId="0" borderId="0" applyFont="0" applyFill="0" applyBorder="0" applyAlignment="0" applyProtection="0"/>
    <xf numFmtId="168" fontId="2" fillId="0" borderId="0"/>
    <xf numFmtId="0" fontId="2" fillId="0" borderId="0"/>
    <xf numFmtId="0" fontId="2" fillId="0" borderId="0"/>
    <xf numFmtId="0" fontId="25" fillId="0" borderId="0" applyNumberForma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169" fontId="22" fillId="0" borderId="0">
      <protection locked="0"/>
    </xf>
    <xf numFmtId="0" fontId="18" fillId="6" borderId="0" applyNumberFormat="0" applyBorder="0" applyAlignment="0" applyProtection="0"/>
    <xf numFmtId="0" fontId="28" fillId="0" borderId="0">
      <protection locked="0"/>
    </xf>
    <xf numFmtId="0" fontId="29" fillId="0" borderId="0">
      <protection locked="0"/>
    </xf>
    <xf numFmtId="0" fontId="23" fillId="0" borderId="28" applyNumberFormat="0" applyFill="0" applyAlignment="0" applyProtection="0"/>
    <xf numFmtId="0" fontId="23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24" fillId="9" borderId="25" applyNumberFormat="0" applyAlignment="0" applyProtection="0"/>
    <xf numFmtId="0" fontId="21" fillId="0" borderId="27" applyNumberFormat="0" applyFill="0" applyAlignment="0" applyProtection="0"/>
    <xf numFmtId="4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4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30" fillId="24" borderId="0" applyNumberFormat="0" applyBorder="0" applyAlignment="0" applyProtection="0"/>
    <xf numFmtId="0" fontId="31" fillId="0" borderId="0"/>
    <xf numFmtId="0" fontId="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25" borderId="29" applyNumberFormat="0" applyFont="0" applyAlignment="0" applyProtection="0"/>
    <xf numFmtId="0" fontId="2" fillId="25" borderId="29" applyNumberFormat="0" applyFont="0" applyAlignment="0" applyProtection="0"/>
    <xf numFmtId="0" fontId="32" fillId="22" borderId="30" applyNumberFormat="0" applyAlignment="0" applyProtection="0"/>
    <xf numFmtId="175" fontId="22" fillId="0" borderId="0">
      <protection locked="0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2" fillId="22" borderId="30" applyNumberFormat="0" applyAlignment="0" applyProtection="0"/>
    <xf numFmtId="0" fontId="3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31" applyNumberFormat="0" applyFill="0" applyAlignment="0" applyProtection="0"/>
    <xf numFmtId="0" fontId="36" fillId="0" borderId="32" applyNumberFormat="0" applyFill="0" applyAlignment="0" applyProtection="0"/>
    <xf numFmtId="0" fontId="23" fillId="0" borderId="28" applyNumberFormat="0" applyFill="0" applyAlignment="0" applyProtection="0"/>
    <xf numFmtId="0" fontId="34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201">
    <xf numFmtId="0" fontId="0" fillId="0" borderId="0" xfId="0"/>
    <xf numFmtId="0" fontId="3" fillId="2" borderId="0" xfId="1" applyFont="1" applyFill="1" applyAlignment="1" applyProtection="1">
      <alignment horizontal="justify" vertical="center"/>
      <protection hidden="1"/>
    </xf>
    <xf numFmtId="0" fontId="4" fillId="2" borderId="0" xfId="1" applyFont="1" applyFill="1" applyAlignment="1" applyProtection="1">
      <alignment horizontal="justify" vertical="center"/>
      <protection locked="0"/>
    </xf>
    <xf numFmtId="0" fontId="5" fillId="2" borderId="0" xfId="1" applyFont="1" applyFill="1" applyAlignment="1" applyProtection="1">
      <alignment horizontal="justify" vertical="center"/>
      <protection locked="0"/>
    </xf>
    <xf numFmtId="4" fontId="4" fillId="2" borderId="0" xfId="1" applyNumberFormat="1" applyFont="1" applyFill="1" applyAlignment="1" applyProtection="1">
      <alignment horizontal="justify" vertical="center"/>
      <protection locked="0"/>
    </xf>
    <xf numFmtId="4" fontId="6" fillId="2" borderId="0" xfId="1" applyNumberFormat="1" applyFont="1" applyFill="1" applyAlignment="1" applyProtection="1">
      <alignment horizontal="justify" vertical="center"/>
      <protection locked="0"/>
    </xf>
    <xf numFmtId="0" fontId="2" fillId="2" borderId="0" xfId="1" applyFill="1" applyAlignment="1" applyProtection="1">
      <alignment horizontal="justify" vertical="center"/>
      <protection locked="0"/>
    </xf>
    <xf numFmtId="0" fontId="7" fillId="2" borderId="0" xfId="1" applyFont="1" applyFill="1" applyAlignment="1" applyProtection="1">
      <alignment horizontal="justify" vertical="center"/>
      <protection locked="0"/>
    </xf>
    <xf numFmtId="0" fontId="3" fillId="2" borderId="0" xfId="1" applyFont="1" applyFill="1" applyAlignment="1" applyProtection="1">
      <alignment horizontal="justify" vertical="center"/>
      <protection locked="0"/>
    </xf>
    <xf numFmtId="4" fontId="7" fillId="2" borderId="0" xfId="1" applyNumberFormat="1" applyFont="1" applyFill="1" applyAlignment="1" applyProtection="1">
      <alignment horizontal="justify" vertical="center"/>
      <protection locked="0"/>
    </xf>
    <xf numFmtId="4" fontId="8" fillId="2" borderId="8" xfId="1" applyNumberFormat="1" applyFont="1" applyFill="1" applyBorder="1" applyAlignment="1" applyProtection="1">
      <alignment horizontal="center" vertical="center"/>
      <protection locked="0"/>
    </xf>
    <xf numFmtId="4" fontId="8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16" xfId="1" applyFont="1" applyFill="1" applyBorder="1" applyAlignment="1" applyProtection="1">
      <alignment horizontal="center" vertical="center"/>
      <protection locked="0"/>
    </xf>
    <xf numFmtId="0" fontId="9" fillId="2" borderId="17" xfId="1" applyFont="1" applyFill="1" applyBorder="1" applyAlignment="1" applyProtection="1">
      <alignment horizontal="center" vertical="center"/>
      <protection hidden="1"/>
    </xf>
    <xf numFmtId="0" fontId="9" fillId="2" borderId="8" xfId="1" applyFont="1" applyFill="1" applyBorder="1" applyAlignment="1" applyProtection="1">
      <alignment horizontal="justify" vertical="center"/>
      <protection locked="0"/>
    </xf>
    <xf numFmtId="0" fontId="9" fillId="2" borderId="8" xfId="1" applyNumberFormat="1" applyFont="1" applyFill="1" applyBorder="1" applyAlignment="1" applyProtection="1">
      <alignment horizontal="center" vertical="center"/>
      <protection locked="0"/>
    </xf>
    <xf numFmtId="164" fontId="10" fillId="2" borderId="8" xfId="1" applyNumberFormat="1" applyFont="1" applyFill="1" applyBorder="1" applyAlignment="1" applyProtection="1">
      <alignment horizontal="center" vertical="center"/>
      <protection locked="0"/>
    </xf>
    <xf numFmtId="164" fontId="10" fillId="2" borderId="8" xfId="1" applyNumberFormat="1" applyFont="1" applyFill="1" applyBorder="1" applyAlignment="1" applyProtection="1">
      <alignment horizontal="center" vertical="center"/>
      <protection hidden="1"/>
    </xf>
    <xf numFmtId="164" fontId="10" fillId="2" borderId="16" xfId="1" applyNumberFormat="1" applyFont="1" applyFill="1" applyBorder="1" applyAlignment="1" applyProtection="1">
      <alignment horizontal="center" vertical="center"/>
      <protection hidden="1"/>
    </xf>
    <xf numFmtId="164" fontId="10" fillId="2" borderId="19" xfId="1" applyNumberFormat="1" applyFont="1" applyFill="1" applyBorder="1" applyAlignment="1" applyProtection="1">
      <alignment horizontal="center" vertical="center"/>
      <protection hidden="1"/>
    </xf>
    <xf numFmtId="164" fontId="10" fillId="2" borderId="20" xfId="1" applyNumberFormat="1" applyFont="1" applyFill="1" applyBorder="1" applyAlignment="1" applyProtection="1">
      <alignment horizontal="center" vertical="center"/>
      <protection hidden="1"/>
    </xf>
    <xf numFmtId="0" fontId="12" fillId="2" borderId="0" xfId="1" applyFont="1" applyFill="1" applyBorder="1" applyAlignment="1" applyProtection="1">
      <alignment vertical="center"/>
      <protection locked="0"/>
    </xf>
    <xf numFmtId="4" fontId="2" fillId="2" borderId="0" xfId="1" applyNumberFormat="1" applyFill="1" applyAlignment="1" applyProtection="1">
      <alignment horizontal="justify" vertical="center"/>
      <protection locked="0"/>
    </xf>
    <xf numFmtId="0" fontId="15" fillId="3" borderId="21" xfId="1" applyFont="1" applyFill="1" applyBorder="1" applyAlignment="1">
      <alignment horizontal="left" vertical="center"/>
    </xf>
    <xf numFmtId="0" fontId="13" fillId="3" borderId="22" xfId="1" applyFont="1" applyFill="1" applyBorder="1" applyAlignment="1">
      <alignment horizontal="left" vertical="center" wrapText="1"/>
    </xf>
    <xf numFmtId="0" fontId="15" fillId="3" borderId="0" xfId="1" applyFont="1" applyFill="1" applyBorder="1" applyAlignment="1">
      <alignment vertical="center"/>
    </xf>
    <xf numFmtId="0" fontId="13" fillId="3" borderId="0" xfId="1" applyFont="1" applyFill="1" applyBorder="1" applyAlignment="1">
      <alignment vertical="center"/>
    </xf>
    <xf numFmtId="0" fontId="15" fillId="3" borderId="17" xfId="1" applyFont="1" applyFill="1" applyBorder="1" applyAlignment="1">
      <alignment horizontal="left" vertical="center"/>
    </xf>
    <xf numFmtId="0" fontId="13" fillId="3" borderId="16" xfId="1" applyFont="1" applyFill="1" applyBorder="1" applyAlignment="1">
      <alignment horizontal="left" vertical="center" wrapText="1"/>
    </xf>
    <xf numFmtId="0" fontId="15" fillId="3" borderId="0" xfId="1" applyFont="1" applyFill="1" applyBorder="1" applyAlignment="1">
      <alignment horizontal="left" vertical="center"/>
    </xf>
    <xf numFmtId="0" fontId="13" fillId="3" borderId="16" xfId="1" applyFont="1" applyFill="1" applyBorder="1" applyAlignment="1">
      <alignment horizontal="left" vertical="center"/>
    </xf>
    <xf numFmtId="0" fontId="13" fillId="3" borderId="0" xfId="1" applyFont="1" applyFill="1" applyBorder="1" applyAlignment="1" applyProtection="1">
      <alignment vertical="center"/>
    </xf>
    <xf numFmtId="4" fontId="10" fillId="3" borderId="0" xfId="95" applyNumberFormat="1" applyFont="1" applyFill="1" applyBorder="1" applyProtection="1">
      <protection locked="0"/>
    </xf>
    <xf numFmtId="0" fontId="14" fillId="3" borderId="23" xfId="1" applyFont="1" applyFill="1" applyBorder="1" applyAlignment="1">
      <alignment horizontal="left" vertical="center"/>
    </xf>
    <xf numFmtId="0" fontId="10" fillId="3" borderId="24" xfId="1" applyFont="1" applyFill="1" applyBorder="1" applyAlignment="1">
      <alignment horizontal="justify" vertical="center"/>
    </xf>
    <xf numFmtId="0" fontId="10" fillId="3" borderId="24" xfId="1" applyFont="1" applyFill="1" applyBorder="1" applyAlignment="1" applyProtection="1">
      <alignment horizontal="justify" vertical="center"/>
    </xf>
    <xf numFmtId="0" fontId="14" fillId="3" borderId="0" xfId="1" applyFont="1" applyFill="1" applyAlignment="1">
      <alignment horizontal="right" vertical="center"/>
    </xf>
    <xf numFmtId="0" fontId="9" fillId="3" borderId="0" xfId="1" applyFont="1" applyFill="1" applyAlignment="1">
      <alignment horizontal="justify" vertical="center"/>
    </xf>
    <xf numFmtId="0" fontId="38" fillId="3" borderId="0" xfId="1" applyFont="1" applyFill="1" applyAlignment="1">
      <alignment horizontal="justify" vertical="center"/>
    </xf>
    <xf numFmtId="1" fontId="10" fillId="2" borderId="8" xfId="1" applyNumberFormat="1" applyFont="1" applyFill="1" applyBorder="1" applyAlignment="1" applyProtection="1">
      <alignment horizontal="center" vertical="center"/>
      <protection locked="0"/>
    </xf>
    <xf numFmtId="0" fontId="15" fillId="3" borderId="0" xfId="3" applyFont="1" applyFill="1" applyBorder="1" applyAlignment="1" applyProtection="1">
      <alignment vertical="center"/>
    </xf>
    <xf numFmtId="0" fontId="13" fillId="3" borderId="0" xfId="3" applyFont="1" applyFill="1" applyBorder="1" applyAlignment="1" applyProtection="1">
      <alignment vertical="center"/>
    </xf>
    <xf numFmtId="0" fontId="15" fillId="3" borderId="0" xfId="1" applyFont="1" applyFill="1" applyBorder="1" applyAlignment="1">
      <alignment horizontal="left" vertical="center"/>
    </xf>
    <xf numFmtId="0" fontId="14" fillId="3" borderId="0" xfId="1" applyFont="1" applyFill="1" applyAlignment="1">
      <alignment horizontal="right" vertical="center"/>
    </xf>
    <xf numFmtId="0" fontId="40" fillId="0" borderId="37" xfId="0" applyFont="1" applyBorder="1" applyAlignment="1"/>
    <xf numFmtId="0" fontId="40" fillId="0" borderId="0" xfId="0" applyFont="1" applyBorder="1" applyAlignment="1"/>
    <xf numFmtId="4" fontId="40" fillId="0" borderId="0" xfId="0" applyNumberFormat="1" applyFont="1" applyBorder="1" applyAlignment="1"/>
    <xf numFmtId="0" fontId="42" fillId="0" borderId="37" xfId="0" applyFont="1" applyBorder="1"/>
    <xf numFmtId="0" fontId="42" fillId="0" borderId="0" xfId="0" applyFont="1" applyBorder="1"/>
    <xf numFmtId="0" fontId="43" fillId="0" borderId="0" xfId="0" applyFont="1" applyBorder="1" applyAlignment="1"/>
    <xf numFmtId="0" fontId="42" fillId="0" borderId="0" xfId="0" applyFont="1" applyBorder="1" applyAlignment="1">
      <alignment horizontal="center"/>
    </xf>
    <xf numFmtId="0" fontId="42" fillId="0" borderId="38" xfId="0" applyFont="1" applyBorder="1" applyAlignment="1">
      <alignment horizontal="center"/>
    </xf>
    <xf numFmtId="0" fontId="40" fillId="0" borderId="37" xfId="0" applyFont="1" applyBorder="1" applyAlignment="1">
      <alignment vertical="center" wrapText="1"/>
    </xf>
    <xf numFmtId="0" fontId="42" fillId="0" borderId="0" xfId="0" applyFont="1" applyBorder="1" applyAlignment="1">
      <alignment horizontal="left"/>
    </xf>
    <xf numFmtId="0" fontId="42" fillId="0" borderId="38" xfId="0" applyFont="1" applyBorder="1"/>
    <xf numFmtId="0" fontId="43" fillId="0" borderId="0" xfId="0" applyFont="1" applyBorder="1" applyAlignment="1">
      <alignment vertical="center"/>
    </xf>
    <xf numFmtId="0" fontId="42" fillId="0" borderId="38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right"/>
    </xf>
    <xf numFmtId="0" fontId="43" fillId="0" borderId="37" xfId="0" applyFont="1" applyBorder="1" applyAlignment="1">
      <alignment vertical="center" wrapText="1"/>
    </xf>
    <xf numFmtId="0" fontId="42" fillId="0" borderId="0" xfId="0" applyFont="1" applyBorder="1" applyAlignment="1">
      <alignment vertical="center" wrapText="1"/>
    </xf>
    <xf numFmtId="0" fontId="42" fillId="0" borderId="38" xfId="0" applyFont="1" applyBorder="1" applyAlignment="1">
      <alignment vertical="center" wrapText="1"/>
    </xf>
    <xf numFmtId="0" fontId="42" fillId="26" borderId="35" xfId="0" applyFont="1" applyFill="1" applyBorder="1" applyAlignment="1">
      <alignment vertical="center" wrapText="1"/>
    </xf>
    <xf numFmtId="0" fontId="42" fillId="26" borderId="36" xfId="0" applyFont="1" applyFill="1" applyBorder="1" applyAlignment="1">
      <alignment vertical="center" wrapText="1"/>
    </xf>
    <xf numFmtId="0" fontId="0" fillId="26" borderId="0" xfId="0" applyFill="1"/>
    <xf numFmtId="0" fontId="45" fillId="26" borderId="8" xfId="99" applyFont="1" applyFill="1" applyBorder="1" applyAlignment="1">
      <alignment horizontal="center"/>
    </xf>
    <xf numFmtId="0" fontId="42" fillId="0" borderId="8" xfId="0" applyFont="1" applyBorder="1" applyAlignment="1">
      <alignment horizontal="center" vertical="center" wrapText="1"/>
    </xf>
    <xf numFmtId="0" fontId="31" fillId="0" borderId="8" xfId="99" applyBorder="1"/>
    <xf numFmtId="0" fontId="42" fillId="0" borderId="19" xfId="0" applyFont="1" applyBorder="1" applyAlignment="1">
      <alignment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 vertical="center" wrapText="1"/>
    </xf>
    <xf numFmtId="0" fontId="42" fillId="0" borderId="38" xfId="0" applyFont="1" applyBorder="1" applyAlignment="1">
      <alignment horizontal="center" vertical="center" wrapText="1"/>
    </xf>
    <xf numFmtId="0" fontId="42" fillId="0" borderId="39" xfId="0" applyFont="1" applyFill="1" applyBorder="1" applyAlignment="1">
      <alignment vertical="center"/>
    </xf>
    <xf numFmtId="0" fontId="42" fillId="0" borderId="40" xfId="0" applyFont="1" applyBorder="1" applyAlignment="1">
      <alignment vertical="center" wrapText="1"/>
    </xf>
    <xf numFmtId="0" fontId="42" fillId="0" borderId="41" xfId="0" applyFont="1" applyBorder="1" applyAlignment="1">
      <alignment horizontal="center" vertical="center" wrapText="1"/>
    </xf>
    <xf numFmtId="176" fontId="42" fillId="0" borderId="40" xfId="0" applyNumberFormat="1" applyFont="1" applyBorder="1" applyAlignment="1">
      <alignment vertical="center" wrapText="1"/>
    </xf>
    <xf numFmtId="0" fontId="42" fillId="0" borderId="42" xfId="0" applyFont="1" applyBorder="1" applyAlignment="1">
      <alignment vertical="center" wrapText="1"/>
    </xf>
    <xf numFmtId="176" fontId="42" fillId="0" borderId="43" xfId="0" applyNumberFormat="1" applyFont="1" applyBorder="1" applyAlignment="1">
      <alignment vertical="center" wrapText="1"/>
    </xf>
    <xf numFmtId="0" fontId="42" fillId="0" borderId="44" xfId="0" applyFont="1" applyBorder="1" applyAlignment="1">
      <alignment vertical="center" wrapText="1"/>
    </xf>
    <xf numFmtId="0" fontId="42" fillId="0" borderId="39" xfId="0" applyFont="1" applyFill="1" applyBorder="1" applyAlignment="1">
      <alignment vertical="center" wrapText="1"/>
    </xf>
    <xf numFmtId="0" fontId="42" fillId="0" borderId="45" xfId="0" applyFont="1" applyFill="1" applyBorder="1" applyAlignment="1">
      <alignment vertical="center"/>
    </xf>
    <xf numFmtId="0" fontId="42" fillId="0" borderId="46" xfId="0" applyFont="1" applyFill="1" applyBorder="1" applyAlignment="1">
      <alignment vertical="center"/>
    </xf>
    <xf numFmtId="0" fontId="42" fillId="0" borderId="47" xfId="0" applyFont="1" applyFill="1" applyBorder="1" applyAlignment="1">
      <alignment vertical="center"/>
    </xf>
    <xf numFmtId="0" fontId="42" fillId="0" borderId="39" xfId="0" applyFont="1" applyBorder="1" applyAlignment="1">
      <alignment vertical="center" wrapText="1"/>
    </xf>
    <xf numFmtId="0" fontId="42" fillId="0" borderId="39" xfId="0" applyFont="1" applyBorder="1" applyAlignment="1">
      <alignment horizontal="center" vertical="center" wrapText="1"/>
    </xf>
    <xf numFmtId="0" fontId="42" fillId="0" borderId="48" xfId="0" applyFont="1" applyBorder="1" applyAlignment="1">
      <alignment horizontal="center" vertical="center" wrapText="1"/>
    </xf>
    <xf numFmtId="0" fontId="42" fillId="0" borderId="45" xfId="0" applyFont="1" applyBorder="1" applyAlignment="1">
      <alignment vertical="center" wrapText="1"/>
    </xf>
    <xf numFmtId="0" fontId="42" fillId="0" borderId="49" xfId="0" applyFont="1" applyBorder="1" applyAlignment="1">
      <alignment vertical="center" wrapText="1"/>
    </xf>
    <xf numFmtId="0" fontId="42" fillId="0" borderId="9" xfId="0" applyFont="1" applyBorder="1" applyAlignment="1">
      <alignment horizontal="center" vertical="center" wrapText="1"/>
    </xf>
    <xf numFmtId="0" fontId="42" fillId="0" borderId="50" xfId="0" applyFont="1" applyBorder="1" applyAlignment="1">
      <alignment vertical="center" wrapText="1"/>
    </xf>
    <xf numFmtId="0" fontId="42" fillId="0" borderId="8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0" fontId="42" fillId="26" borderId="0" xfId="0" applyFont="1" applyFill="1" applyBorder="1" applyAlignment="1">
      <alignment vertical="center" wrapText="1"/>
    </xf>
    <xf numFmtId="0" fontId="42" fillId="26" borderId="38" xfId="0" applyFont="1" applyFill="1" applyBorder="1" applyAlignment="1">
      <alignment vertical="center" wrapText="1"/>
    </xf>
    <xf numFmtId="0" fontId="42" fillId="0" borderId="10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9" xfId="0" applyFont="1" applyBorder="1" applyAlignment="1">
      <alignment vertical="center" wrapText="1"/>
    </xf>
    <xf numFmtId="0" fontId="42" fillId="0" borderId="37" xfId="0" applyFont="1" applyBorder="1" applyAlignment="1">
      <alignment horizontal="center" vertical="center" wrapText="1"/>
    </xf>
    <xf numFmtId="0" fontId="42" fillId="0" borderId="44" xfId="0" applyFont="1" applyBorder="1" applyAlignment="1">
      <alignment horizontal="center" vertical="center" wrapText="1"/>
    </xf>
    <xf numFmtId="0" fontId="42" fillId="0" borderId="51" xfId="0" applyFont="1" applyBorder="1" applyAlignment="1">
      <alignment vertical="center" wrapText="1"/>
    </xf>
    <xf numFmtId="0" fontId="0" fillId="0" borderId="0" xfId="0" applyBorder="1"/>
    <xf numFmtId="0" fontId="42" fillId="0" borderId="37" xfId="0" applyFont="1" applyBorder="1" applyAlignment="1">
      <alignment vertical="center" wrapText="1"/>
    </xf>
    <xf numFmtId="0" fontId="42" fillId="0" borderId="10" xfId="0" applyFont="1" applyBorder="1" applyAlignment="1">
      <alignment vertical="center" wrapText="1"/>
    </xf>
    <xf numFmtId="0" fontId="42" fillId="0" borderId="12" xfId="0" applyFont="1" applyBorder="1" applyAlignment="1">
      <alignment vertical="center" wrapText="1"/>
    </xf>
    <xf numFmtId="0" fontId="0" fillId="26" borderId="0" xfId="0" applyFill="1" applyBorder="1"/>
    <xf numFmtId="0" fontId="42" fillId="0" borderId="34" xfId="0" applyFont="1" applyBorder="1" applyAlignment="1">
      <alignment vertical="center" wrapText="1"/>
    </xf>
    <xf numFmtId="0" fontId="42" fillId="0" borderId="35" xfId="0" applyFont="1" applyBorder="1" applyAlignment="1">
      <alignment vertical="center" wrapText="1"/>
    </xf>
    <xf numFmtId="0" fontId="42" fillId="0" borderId="52" xfId="0" applyFont="1" applyBorder="1" applyAlignment="1">
      <alignment vertical="center" wrapText="1"/>
    </xf>
    <xf numFmtId="0" fontId="42" fillId="0" borderId="53" xfId="0" applyFont="1" applyBorder="1" applyAlignment="1">
      <alignment vertical="center" wrapText="1"/>
    </xf>
    <xf numFmtId="0" fontId="46" fillId="0" borderId="46" xfId="0" applyNumberFormat="1" applyFont="1" applyFill="1" applyBorder="1" applyAlignment="1" applyProtection="1">
      <alignment horizontal="center" vertical="center"/>
    </xf>
    <xf numFmtId="177" fontId="46" fillId="0" borderId="46" xfId="0" applyNumberFormat="1" applyFont="1" applyFill="1" applyBorder="1" applyAlignment="1" applyProtection="1">
      <alignment horizontal="right" vertical="center"/>
    </xf>
    <xf numFmtId="178" fontId="42" fillId="0" borderId="52" xfId="0" applyNumberFormat="1" applyFont="1" applyBorder="1" applyAlignment="1">
      <alignment vertical="center" wrapText="1"/>
    </xf>
    <xf numFmtId="0" fontId="42" fillId="0" borderId="54" xfId="0" applyFont="1" applyBorder="1" applyAlignment="1">
      <alignment vertical="center" wrapText="1"/>
    </xf>
    <xf numFmtId="0" fontId="47" fillId="0" borderId="0" xfId="0" applyNumberFormat="1" applyFont="1" applyFill="1" applyBorder="1" applyAlignment="1" applyProtection="1">
      <alignment horizontal="left" vertical="center"/>
    </xf>
    <xf numFmtId="0" fontId="42" fillId="0" borderId="55" xfId="0" applyFont="1" applyBorder="1" applyAlignment="1">
      <alignment vertical="center" wrapText="1"/>
    </xf>
    <xf numFmtId="0" fontId="42" fillId="0" borderId="43" xfId="0" applyFont="1" applyBorder="1" applyAlignment="1">
      <alignment vertical="center" wrapText="1"/>
    </xf>
    <xf numFmtId="178" fontId="42" fillId="0" borderId="55" xfId="0" applyNumberFormat="1" applyFont="1" applyBorder="1" applyAlignment="1">
      <alignment vertical="center" wrapText="1"/>
    </xf>
    <xf numFmtId="0" fontId="46" fillId="0" borderId="9" xfId="0" applyNumberFormat="1" applyFont="1" applyFill="1" applyBorder="1" applyAlignment="1" applyProtection="1">
      <alignment horizontal="center" vertical="center"/>
    </xf>
    <xf numFmtId="177" fontId="46" fillId="0" borderId="9" xfId="0" applyNumberFormat="1" applyFont="1" applyFill="1" applyBorder="1" applyAlignment="1" applyProtection="1">
      <alignment horizontal="right" vertical="center"/>
    </xf>
    <xf numFmtId="178" fontId="42" fillId="0" borderId="51" xfId="0" applyNumberFormat="1" applyFont="1" applyBorder="1" applyAlignment="1">
      <alignment vertical="center" wrapText="1"/>
    </xf>
    <xf numFmtId="0" fontId="42" fillId="0" borderId="56" xfId="0" applyFont="1" applyBorder="1" applyAlignment="1">
      <alignment vertical="center" wrapText="1"/>
    </xf>
    <xf numFmtId="0" fontId="42" fillId="0" borderId="48" xfId="0" applyFont="1" applyBorder="1" applyAlignment="1">
      <alignment vertical="center" wrapText="1"/>
    </xf>
    <xf numFmtId="0" fontId="0" fillId="0" borderId="59" xfId="0" applyBorder="1"/>
    <xf numFmtId="9" fontId="0" fillId="0" borderId="59" xfId="128" applyFont="1" applyBorder="1"/>
    <xf numFmtId="0" fontId="42" fillId="26" borderId="14" xfId="0" applyFont="1" applyFill="1" applyBorder="1" applyAlignment="1">
      <alignment vertical="center" wrapText="1"/>
    </xf>
    <xf numFmtId="179" fontId="42" fillId="0" borderId="12" xfId="112" applyNumberFormat="1" applyFont="1" applyBorder="1" applyAlignment="1">
      <alignment vertical="center" wrapText="1"/>
    </xf>
    <xf numFmtId="10" fontId="42" fillId="0" borderId="12" xfId="112" applyNumberFormat="1" applyFont="1" applyBorder="1" applyAlignment="1">
      <alignment vertical="center" wrapText="1"/>
    </xf>
    <xf numFmtId="0" fontId="42" fillId="26" borderId="12" xfId="0" applyFont="1" applyFill="1" applyBorder="1" applyAlignment="1">
      <alignment vertical="center" wrapText="1"/>
    </xf>
    <xf numFmtId="0" fontId="48" fillId="26" borderId="8" xfId="0" applyFont="1" applyFill="1" applyBorder="1" applyAlignment="1">
      <alignment vertical="center" wrapText="1"/>
    </xf>
    <xf numFmtId="0" fontId="42" fillId="0" borderId="0" xfId="0" applyFont="1"/>
    <xf numFmtId="4" fontId="10" fillId="2" borderId="18" xfId="1" applyNumberFormat="1" applyFont="1" applyFill="1" applyBorder="1" applyAlignment="1" applyProtection="1">
      <alignment horizontal="right" vertical="center"/>
      <protection locked="0"/>
    </xf>
    <xf numFmtId="4" fontId="10" fillId="2" borderId="11" xfId="1" applyNumberFormat="1" applyFont="1" applyFill="1" applyBorder="1" applyAlignment="1" applyProtection="1">
      <alignment horizontal="right" vertical="center"/>
      <protection locked="0"/>
    </xf>
    <xf numFmtId="4" fontId="10" fillId="2" borderId="12" xfId="1" applyNumberFormat="1" applyFont="1" applyFill="1" applyBorder="1" applyAlignment="1" applyProtection="1">
      <alignment horizontal="right" vertical="center"/>
      <protection locked="0"/>
    </xf>
    <xf numFmtId="0" fontId="14" fillId="3" borderId="0" xfId="1" applyFont="1" applyFill="1" applyAlignment="1">
      <alignment horizontal="left" vertical="center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0" fontId="8" fillId="2" borderId="7" xfId="1" applyFont="1" applyFill="1" applyBorder="1" applyAlignment="1" applyProtection="1">
      <alignment horizontal="center" vertical="center" wrapText="1"/>
      <protection locked="0"/>
    </xf>
    <xf numFmtId="0" fontId="8" fillId="2" borderId="15" xfId="1" applyFont="1" applyFill="1" applyBorder="1" applyAlignment="1" applyProtection="1">
      <alignment horizontal="center" vertical="center" wrapText="1"/>
      <protection locked="0"/>
    </xf>
    <xf numFmtId="0" fontId="8" fillId="2" borderId="2" xfId="1" applyFont="1" applyFill="1" applyBorder="1" applyAlignment="1" applyProtection="1">
      <alignment horizontal="center" vertical="center"/>
      <protection locked="0"/>
    </xf>
    <xf numFmtId="0" fontId="8" fillId="2" borderId="8" xfId="1" applyFont="1" applyFill="1" applyBorder="1" applyAlignment="1" applyProtection="1">
      <alignment horizontal="center" vertical="center"/>
      <protection locked="0"/>
    </xf>
    <xf numFmtId="0" fontId="8" fillId="2" borderId="3" xfId="1" applyFont="1" applyFill="1" applyBorder="1" applyAlignment="1" applyProtection="1">
      <alignment horizontal="center" vertical="center" wrapText="1"/>
      <protection locked="0"/>
    </xf>
    <xf numFmtId="0" fontId="8" fillId="2" borderId="9" xfId="1" applyFont="1" applyFill="1" applyBorder="1" applyAlignment="1" applyProtection="1">
      <alignment horizontal="center" vertical="center" wrapText="1"/>
      <protection locked="0"/>
    </xf>
    <xf numFmtId="0" fontId="8" fillId="2" borderId="14" xfId="1" applyFont="1" applyFill="1" applyBorder="1" applyAlignment="1" applyProtection="1">
      <alignment horizontal="center" vertical="center" wrapText="1"/>
      <protection locked="0"/>
    </xf>
    <xf numFmtId="0" fontId="8" fillId="2" borderId="3" xfId="1" applyFont="1" applyFill="1" applyBorder="1" applyAlignment="1" applyProtection="1">
      <alignment horizontal="center" vertical="center"/>
      <protection locked="0"/>
    </xf>
    <xf numFmtId="0" fontId="8" fillId="2" borderId="9" xfId="1" applyFont="1" applyFill="1" applyBorder="1" applyAlignment="1" applyProtection="1">
      <alignment horizontal="center" vertical="center"/>
      <protection locked="0"/>
    </xf>
    <xf numFmtId="0" fontId="8" fillId="2" borderId="14" xfId="1" applyFont="1" applyFill="1" applyBorder="1" applyAlignment="1" applyProtection="1">
      <alignment horizontal="center" vertical="center"/>
      <protection locked="0"/>
    </xf>
    <xf numFmtId="0" fontId="8" fillId="2" borderId="4" xfId="1" applyFont="1" applyFill="1" applyBorder="1" applyAlignment="1" applyProtection="1">
      <alignment horizontal="center" vertical="center"/>
      <protection locked="0"/>
    </xf>
    <xf numFmtId="0" fontId="8" fillId="2" borderId="5" xfId="1" applyFont="1" applyFill="1" applyBorder="1" applyAlignment="1" applyProtection="1">
      <alignment horizontal="center" vertical="center"/>
      <protection locked="0"/>
    </xf>
    <xf numFmtId="0" fontId="8" fillId="2" borderId="6" xfId="1" applyFont="1" applyFill="1" applyBorder="1" applyAlignment="1" applyProtection="1">
      <alignment horizontal="center" vertical="center"/>
      <protection locked="0"/>
    </xf>
    <xf numFmtId="4" fontId="8" fillId="2" borderId="10" xfId="1" applyNumberFormat="1" applyFont="1" applyFill="1" applyBorder="1" applyAlignment="1" applyProtection="1">
      <alignment horizontal="center" vertical="center"/>
      <protection locked="0"/>
    </xf>
    <xf numFmtId="4" fontId="8" fillId="2" borderId="11" xfId="1" applyNumberFormat="1" applyFont="1" applyFill="1" applyBorder="1" applyAlignment="1" applyProtection="1">
      <alignment horizontal="center" vertical="center"/>
      <protection locked="0"/>
    </xf>
    <xf numFmtId="4" fontId="8" fillId="2" borderId="12" xfId="1" applyNumberFormat="1" applyFont="1" applyFill="1" applyBorder="1" applyAlignment="1" applyProtection="1">
      <alignment horizontal="center" vertical="center"/>
      <protection locked="0"/>
    </xf>
    <xf numFmtId="4" fontId="8" fillId="2" borderId="13" xfId="1" applyNumberFormat="1" applyFont="1" applyFill="1" applyBorder="1" applyAlignment="1" applyProtection="1">
      <alignment horizontal="center" vertical="center"/>
      <protection locked="0"/>
    </xf>
    <xf numFmtId="0" fontId="0" fillId="3" borderId="34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0" fillId="3" borderId="62" xfId="0" applyFill="1" applyBorder="1" applyAlignment="1">
      <alignment horizontal="center"/>
    </xf>
    <xf numFmtId="0" fontId="0" fillId="3" borderId="63" xfId="0" applyFill="1" applyBorder="1" applyAlignment="1">
      <alignment horizontal="center"/>
    </xf>
    <xf numFmtId="0" fontId="42" fillId="26" borderId="0" xfId="0" applyFont="1" applyFill="1" applyBorder="1" applyAlignment="1">
      <alignment vertical="center" wrapText="1"/>
    </xf>
    <xf numFmtId="0" fontId="42" fillId="0" borderId="10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0" fontId="42" fillId="26" borderId="62" xfId="0" applyFont="1" applyFill="1" applyBorder="1" applyAlignment="1">
      <alignment horizontal="center"/>
    </xf>
    <xf numFmtId="0" fontId="42" fillId="26" borderId="64" xfId="0" applyFont="1" applyFill="1" applyBorder="1" applyAlignment="1">
      <alignment horizontal="center"/>
    </xf>
    <xf numFmtId="0" fontId="42" fillId="26" borderId="10" xfId="0" applyFont="1" applyFill="1" applyBorder="1" applyAlignment="1">
      <alignment vertical="center" wrapText="1"/>
    </xf>
    <xf numFmtId="0" fontId="42" fillId="26" borderId="11" xfId="0" applyFont="1" applyFill="1" applyBorder="1" applyAlignment="1">
      <alignment vertical="center" wrapText="1"/>
    </xf>
    <xf numFmtId="0" fontId="42" fillId="0" borderId="10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57" xfId="0" applyFont="1" applyBorder="1" applyAlignment="1">
      <alignment horizontal="center" vertical="center" wrapText="1"/>
    </xf>
    <xf numFmtId="0" fontId="42" fillId="0" borderId="58" xfId="0" applyFont="1" applyBorder="1" applyAlignment="1">
      <alignment horizontal="center" vertical="center" wrapText="1"/>
    </xf>
    <xf numFmtId="0" fontId="42" fillId="0" borderId="55" xfId="0" applyFont="1" applyBorder="1" applyAlignment="1">
      <alignment horizontal="left" vertical="center" wrapText="1"/>
    </xf>
    <xf numFmtId="0" fontId="42" fillId="0" borderId="43" xfId="0" applyFont="1" applyBorder="1" applyAlignment="1">
      <alignment horizontal="left" vertical="center" wrapText="1"/>
    </xf>
    <xf numFmtId="0" fontId="42" fillId="0" borderId="51" xfId="0" applyFont="1" applyBorder="1" applyAlignment="1">
      <alignment horizontal="left" vertical="center" wrapText="1"/>
    </xf>
    <xf numFmtId="0" fontId="42" fillId="0" borderId="40" xfId="0" applyFont="1" applyBorder="1" applyAlignment="1">
      <alignment horizontal="left" vertical="center" wrapText="1"/>
    </xf>
    <xf numFmtId="0" fontId="42" fillId="0" borderId="56" xfId="0" applyFont="1" applyBorder="1" applyAlignment="1">
      <alignment horizontal="center" vertical="center" wrapText="1"/>
    </xf>
    <xf numFmtId="0" fontId="42" fillId="0" borderId="49" xfId="0" applyFont="1" applyBorder="1" applyAlignment="1">
      <alignment horizontal="center" vertical="center" wrapText="1"/>
    </xf>
    <xf numFmtId="0" fontId="42" fillId="0" borderId="60" xfId="0" applyFont="1" applyBorder="1" applyAlignment="1">
      <alignment horizontal="center" vertical="center" wrapText="1"/>
    </xf>
    <xf numFmtId="0" fontId="42" fillId="0" borderId="61" xfId="0" applyFont="1" applyBorder="1" applyAlignment="1">
      <alignment horizontal="center" vertical="center" wrapText="1"/>
    </xf>
    <xf numFmtId="0" fontId="42" fillId="0" borderId="43" xfId="0" applyFont="1" applyBorder="1" applyAlignment="1">
      <alignment horizontal="center" vertical="center" wrapText="1"/>
    </xf>
    <xf numFmtId="0" fontId="42" fillId="0" borderId="44" xfId="0" applyFont="1" applyBorder="1" applyAlignment="1">
      <alignment horizontal="center" vertical="center" wrapText="1"/>
    </xf>
    <xf numFmtId="0" fontId="44" fillId="26" borderId="37" xfId="0" applyFont="1" applyFill="1" applyBorder="1" applyAlignment="1">
      <alignment vertical="center" wrapText="1"/>
    </xf>
    <xf numFmtId="0" fontId="44" fillId="26" borderId="0" xfId="0" applyFont="1" applyFill="1" applyBorder="1" applyAlignment="1">
      <alignment vertical="center" wrapText="1"/>
    </xf>
    <xf numFmtId="0" fontId="42" fillId="0" borderId="34" xfId="0" applyFont="1" applyBorder="1" applyAlignment="1">
      <alignment horizontal="center" vertical="center" wrapText="1"/>
    </xf>
    <xf numFmtId="0" fontId="42" fillId="0" borderId="36" xfId="0" applyFont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 vertical="center" wrapText="1"/>
    </xf>
    <xf numFmtId="0" fontId="42" fillId="0" borderId="12" xfId="0" applyFont="1" applyBorder="1" applyAlignment="1">
      <alignment vertical="center" wrapText="1"/>
    </xf>
    <xf numFmtId="0" fontId="39" fillId="0" borderId="34" xfId="0" applyFont="1" applyBorder="1" applyAlignment="1">
      <alignment horizontal="center" wrapText="1"/>
    </xf>
    <xf numFmtId="0" fontId="39" fillId="0" borderId="35" xfId="0" applyFont="1" applyBorder="1" applyAlignment="1">
      <alignment horizontal="center" wrapText="1"/>
    </xf>
    <xf numFmtId="0" fontId="39" fillId="0" borderId="36" xfId="0" applyFont="1" applyBorder="1" applyAlignment="1">
      <alignment horizontal="center" wrapText="1"/>
    </xf>
    <xf numFmtId="0" fontId="40" fillId="0" borderId="0" xfId="0" applyFont="1" applyBorder="1" applyAlignment="1">
      <alignment horizontal="justify" vertical="center" wrapText="1"/>
    </xf>
    <xf numFmtId="0" fontId="40" fillId="0" borderId="38" xfId="0" applyFont="1" applyBorder="1" applyAlignment="1">
      <alignment horizontal="justify" vertical="center" wrapText="1"/>
    </xf>
    <xf numFmtId="0" fontId="41" fillId="0" borderId="37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41" fillId="0" borderId="38" xfId="0" applyFont="1" applyBorder="1" applyAlignment="1">
      <alignment horizontal="center"/>
    </xf>
    <xf numFmtId="0" fontId="42" fillId="0" borderId="37" xfId="0" applyFont="1" applyBorder="1" applyAlignment="1">
      <alignment horizontal="left" vertical="center" wrapText="1"/>
    </xf>
    <xf numFmtId="0" fontId="42" fillId="0" borderId="0" xfId="0" applyFont="1" applyBorder="1" applyAlignment="1">
      <alignment horizontal="left" vertical="center" wrapText="1"/>
    </xf>
    <xf numFmtId="0" fontId="42" fillId="0" borderId="0" xfId="0" applyFont="1" applyBorder="1" applyAlignment="1">
      <alignment vertical="center" wrapText="1"/>
    </xf>
    <xf numFmtId="0" fontId="44" fillId="26" borderId="34" xfId="0" applyFont="1" applyFill="1" applyBorder="1" applyAlignment="1">
      <alignment vertical="center" wrapText="1"/>
    </xf>
    <xf numFmtId="0" fontId="44" fillId="26" borderId="35" xfId="0" applyFont="1" applyFill="1" applyBorder="1" applyAlignment="1">
      <alignment vertical="center" wrapText="1"/>
    </xf>
    <xf numFmtId="0" fontId="42" fillId="26" borderId="35" xfId="0" applyFont="1" applyFill="1" applyBorder="1" applyAlignment="1">
      <alignment vertical="center" wrapText="1"/>
    </xf>
  </cellXfs>
  <cellStyles count="129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Énfasis1 2" xfId="10"/>
    <cellStyle name="20% - Énfasis2 2" xfId="11"/>
    <cellStyle name="20% - Énfasis3 2" xfId="12"/>
    <cellStyle name="20% - Énfasis4 2" xfId="13"/>
    <cellStyle name="20% - Énfasis5 2" xfId="14"/>
    <cellStyle name="20% - Énfasis6 2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Énfasis1 2" xfId="22"/>
    <cellStyle name="40% - Énfasis2 2" xfId="23"/>
    <cellStyle name="40% - Énfasis3 2" xfId="24"/>
    <cellStyle name="40% - Énfasis4 2" xfId="25"/>
    <cellStyle name="40% - Énfasis5 2" xfId="26"/>
    <cellStyle name="40% - Énfasis6 2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Énfasis1 2" xfId="34"/>
    <cellStyle name="60% - Énfasis2 2" xfId="35"/>
    <cellStyle name="60% - Énfasis3 2" xfId="36"/>
    <cellStyle name="60% - Énfasis4 2" xfId="37"/>
    <cellStyle name="60% - Énfasis5 2" xfId="38"/>
    <cellStyle name="60% - Énfasis6 2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Buena 2" xfId="47"/>
    <cellStyle name="Calculation" xfId="48"/>
    <cellStyle name="Cálculo 2" xfId="49"/>
    <cellStyle name="Celda de comprobación 2" xfId="50"/>
    <cellStyle name="Celda vinculada 2" xfId="51"/>
    <cellStyle name="Check Cell" xfId="52"/>
    <cellStyle name="Comma" xfId="53"/>
    <cellStyle name="Comma0" xfId="54"/>
    <cellStyle name="Currency" xfId="55"/>
    <cellStyle name="Currency0" xfId="56"/>
    <cellStyle name="Date" xfId="57"/>
    <cellStyle name="Encabezado 4 2" xfId="58"/>
    <cellStyle name="Énfasis1 2" xfId="59"/>
    <cellStyle name="Énfasis2 2" xfId="60"/>
    <cellStyle name="Énfasis3 2" xfId="61"/>
    <cellStyle name="Énfasis4 2" xfId="62"/>
    <cellStyle name="Énfasis5 2" xfId="63"/>
    <cellStyle name="Énfasis6 2" xfId="64"/>
    <cellStyle name="Entrada 2" xfId="65"/>
    <cellStyle name="Euro" xfId="66"/>
    <cellStyle name="Excel Built-in Comma" xfId="67"/>
    <cellStyle name="Excel Built-in Normal" xfId="68"/>
    <cellStyle name="Excel Built-in Normal 2" xfId="69"/>
    <cellStyle name="Explanatory Text" xfId="70"/>
    <cellStyle name="F2" xfId="71"/>
    <cellStyle name="F3" xfId="72"/>
    <cellStyle name="F4" xfId="73"/>
    <cellStyle name="F5" xfId="74"/>
    <cellStyle name="F6" xfId="75"/>
    <cellStyle name="F7" xfId="76"/>
    <cellStyle name="F8" xfId="77"/>
    <cellStyle name="Fixed" xfId="78"/>
    <cellStyle name="Good" xfId="79"/>
    <cellStyle name="Heading 1" xfId="80"/>
    <cellStyle name="Heading 2" xfId="81"/>
    <cellStyle name="Heading 3" xfId="82"/>
    <cellStyle name="Heading 4" xfId="83"/>
    <cellStyle name="Incorrecto 2" xfId="84"/>
    <cellStyle name="Input" xfId="85"/>
    <cellStyle name="Linked Cell" xfId="86"/>
    <cellStyle name="Millares [0] 3" xfId="87"/>
    <cellStyle name="Millares 2" xfId="88"/>
    <cellStyle name="Millares 2 2" xfId="89"/>
    <cellStyle name="Millares 2 3" xfId="90"/>
    <cellStyle name="Millares 2 4" xfId="91"/>
    <cellStyle name="Millares 3" xfId="92"/>
    <cellStyle name="Millares 3 2" xfId="93"/>
    <cellStyle name="Millares 3_FERUM 2012 ADICIONAL FINAL CON REMANENTES (COMPAÑEROS)" xfId="94"/>
    <cellStyle name="Millares 4" xfId="95"/>
    <cellStyle name="Millares 5" xfId="96"/>
    <cellStyle name="Moneda 2" xfId="97"/>
    <cellStyle name="Neutral 2" xfId="98"/>
    <cellStyle name="Normal" xfId="0" builtinId="0"/>
    <cellStyle name="Normal 2" xfId="2"/>
    <cellStyle name="Normal 2 2" xfId="99"/>
    <cellStyle name="Normal 2 2 2" xfId="100"/>
    <cellStyle name="Normal 2 3" xfId="101"/>
    <cellStyle name="Normal 2 4" xfId="102"/>
    <cellStyle name="Normal 2_GRUPOS A CONTRATAR" xfId="103"/>
    <cellStyle name="Normal 3" xfId="104"/>
    <cellStyle name="Normal 3 2" xfId="105"/>
    <cellStyle name="Normal 4" xfId="3"/>
    <cellStyle name="Normal 5" xfId="106"/>
    <cellStyle name="Normal_HOJA DE CÁLCULOPARA PRESUPUESTOS" xfId="1"/>
    <cellStyle name="Notas 2" xfId="107"/>
    <cellStyle name="Note" xfId="108"/>
    <cellStyle name="Output" xfId="109"/>
    <cellStyle name="Percent" xfId="110"/>
    <cellStyle name="Porcentaje" xfId="128" builtinId="5"/>
    <cellStyle name="Porcentaje 2" xfId="111"/>
    <cellStyle name="Porcentaje 2 2" xfId="112"/>
    <cellStyle name="Porcentaje 3" xfId="113"/>
    <cellStyle name="Porcentaje 3 2" xfId="114"/>
    <cellStyle name="Porcentaje 4" xfId="115"/>
    <cellStyle name="Porcentaje 5" xfId="116"/>
    <cellStyle name="Porcentual 2" xfId="117"/>
    <cellStyle name="Salida 2" xfId="118"/>
    <cellStyle name="Texto de advertencia 2" xfId="119"/>
    <cellStyle name="Texto explicativo 2" xfId="120"/>
    <cellStyle name="Title" xfId="121"/>
    <cellStyle name="Título 1 2" xfId="122"/>
    <cellStyle name="Título 2 2" xfId="123"/>
    <cellStyle name="Título 3 2" xfId="124"/>
    <cellStyle name="Título 4" xfId="125"/>
    <cellStyle name="Total 2" xfId="126"/>
    <cellStyle name="Warning Text" xfId="127"/>
  </cellStyles>
  <dxfs count="1">
    <dxf>
      <fill>
        <patternFill>
          <bgColor rgb="FF99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J43"/>
  <sheetViews>
    <sheetView showZeros="0" tabSelected="1" view="pageBreakPreview" zoomScale="55" zoomScaleNormal="55" zoomScaleSheetLayoutView="55" workbookViewId="0">
      <pane xSplit="2" ySplit="12" topLeftCell="C41" activePane="bottomRight" state="frozen"/>
      <selection pane="topRight" activeCell="C1" sqref="C1"/>
      <selection pane="bottomLeft" activeCell="A5" sqref="A5"/>
      <selection pane="bottomRight" activeCell="A10" sqref="A10:J43"/>
    </sheetView>
  </sheetViews>
  <sheetFormatPr baseColWidth="10" defaultRowHeight="15" x14ac:dyDescent="0.25"/>
  <cols>
    <col min="1" max="1" width="13.42578125" style="6" customWidth="1"/>
    <col min="2" max="2" width="62.85546875" style="6" customWidth="1"/>
    <col min="3" max="3" width="18.85546875" style="6" customWidth="1"/>
    <col min="4" max="4" width="25.140625" style="22" customWidth="1"/>
    <col min="5" max="5" width="19.7109375" style="22" customWidth="1"/>
    <col min="6" max="6" width="18.85546875" style="22" customWidth="1"/>
    <col min="7" max="7" width="16.28515625" style="22" customWidth="1"/>
    <col min="8" max="8" width="21.85546875" style="6" customWidth="1"/>
    <col min="9" max="9" width="18" style="6" customWidth="1"/>
    <col min="10" max="10" width="17.7109375" style="6" customWidth="1"/>
    <col min="11" max="16384" width="11.42578125" style="6"/>
  </cols>
  <sheetData>
    <row r="1" spans="1:10" s="26" customFormat="1" ht="46.5" customHeight="1" thickTop="1" x14ac:dyDescent="0.25">
      <c r="A1" s="23" t="s">
        <v>36</v>
      </c>
      <c r="B1" s="24"/>
      <c r="C1" s="25"/>
      <c r="D1" s="25"/>
      <c r="E1" s="25"/>
      <c r="F1" s="25"/>
    </row>
    <row r="2" spans="1:10" s="26" customFormat="1" ht="46.5" customHeight="1" x14ac:dyDescent="0.25">
      <c r="A2" s="27" t="s">
        <v>37</v>
      </c>
      <c r="B2" s="28" t="s">
        <v>46</v>
      </c>
      <c r="C2" s="42"/>
      <c r="D2" s="29"/>
      <c r="F2" s="25"/>
      <c r="G2" s="40"/>
      <c r="H2" s="25"/>
      <c r="I2" s="41"/>
    </row>
    <row r="3" spans="1:10" s="26" customFormat="1" ht="26.25" customHeight="1" x14ac:dyDescent="0.25">
      <c r="A3" s="27" t="s">
        <v>38</v>
      </c>
      <c r="B3" s="30"/>
      <c r="C3" s="42"/>
      <c r="D3" s="29"/>
      <c r="E3" s="31"/>
      <c r="F3" s="25"/>
      <c r="G3" s="25"/>
      <c r="H3" s="25"/>
    </row>
    <row r="4" spans="1:10" s="26" customFormat="1" ht="26.25" customHeight="1" x14ac:dyDescent="0.25">
      <c r="A4" s="27" t="s">
        <v>39</v>
      </c>
      <c r="B4" s="30"/>
    </row>
    <row r="5" spans="1:10" s="26" customFormat="1" ht="26.25" customHeight="1" x14ac:dyDescent="0.25">
      <c r="A5" s="27" t="s">
        <v>40</v>
      </c>
      <c r="B5" s="30"/>
      <c r="E5" s="32"/>
    </row>
    <row r="6" spans="1:10" s="26" customFormat="1" ht="26.25" customHeight="1" thickBot="1" x14ac:dyDescent="0.3">
      <c r="A6" s="33" t="s">
        <v>41</v>
      </c>
      <c r="B6" s="34"/>
      <c r="E6" s="32"/>
    </row>
    <row r="7" spans="1:10" s="38" customFormat="1" ht="26.25" customHeight="1" thickTop="1" thickBot="1" x14ac:dyDescent="0.3">
      <c r="A7" s="33" t="s">
        <v>42</v>
      </c>
      <c r="B7" s="35"/>
      <c r="C7" s="43"/>
      <c r="D7" s="36"/>
      <c r="E7" s="133"/>
      <c r="F7" s="133"/>
      <c r="G7" s="133"/>
      <c r="H7" s="133"/>
      <c r="I7" s="37"/>
    </row>
    <row r="8" spans="1:10" ht="15.75" thickTop="1" x14ac:dyDescent="0.25">
      <c r="A8" s="1">
        <v>1</v>
      </c>
      <c r="B8" s="2"/>
      <c r="C8" s="3"/>
      <c r="D8" s="4"/>
      <c r="E8" s="4"/>
      <c r="F8" s="4"/>
      <c r="G8" s="4"/>
      <c r="H8" s="5"/>
      <c r="I8" s="2"/>
    </row>
    <row r="9" spans="1:10" ht="38.25" customHeight="1" thickBot="1" x14ac:dyDescent="0.3">
      <c r="A9" s="1">
        <v>1</v>
      </c>
      <c r="B9" s="7"/>
      <c r="C9" s="8"/>
      <c r="D9" s="9"/>
      <c r="E9" s="4"/>
      <c r="F9" s="4"/>
      <c r="G9" s="4"/>
      <c r="H9" s="5"/>
      <c r="I9" s="2"/>
    </row>
    <row r="10" spans="1:10" ht="25.5" customHeight="1" thickTop="1" x14ac:dyDescent="0.25">
      <c r="A10" s="134" t="s">
        <v>0</v>
      </c>
      <c r="B10" s="137" t="s">
        <v>1</v>
      </c>
      <c r="C10" s="142" t="s">
        <v>2</v>
      </c>
      <c r="D10" s="139" t="s">
        <v>3</v>
      </c>
      <c r="E10" s="145" t="s">
        <v>4</v>
      </c>
      <c r="F10" s="146"/>
      <c r="G10" s="146"/>
      <c r="H10" s="146"/>
      <c r="I10" s="146"/>
      <c r="J10" s="147"/>
    </row>
    <row r="11" spans="1:10" ht="25.5" customHeight="1" x14ac:dyDescent="0.25">
      <c r="A11" s="135"/>
      <c r="B11" s="138"/>
      <c r="C11" s="143"/>
      <c r="D11" s="140"/>
      <c r="E11" s="148" t="s">
        <v>5</v>
      </c>
      <c r="F11" s="149"/>
      <c r="G11" s="150"/>
      <c r="H11" s="148" t="s">
        <v>6</v>
      </c>
      <c r="I11" s="149"/>
      <c r="J11" s="151"/>
    </row>
    <row r="12" spans="1:10" ht="37.5" customHeight="1" x14ac:dyDescent="0.25">
      <c r="A12" s="136"/>
      <c r="B12" s="138"/>
      <c r="C12" s="144"/>
      <c r="D12" s="141"/>
      <c r="E12" s="10" t="s">
        <v>7</v>
      </c>
      <c r="F12" s="11" t="s">
        <v>8</v>
      </c>
      <c r="G12" s="11" t="s">
        <v>9</v>
      </c>
      <c r="H12" s="10" t="s">
        <v>7</v>
      </c>
      <c r="I12" s="11" t="s">
        <v>8</v>
      </c>
      <c r="J12" s="12" t="s">
        <v>6</v>
      </c>
    </row>
    <row r="13" spans="1:10" ht="30" customHeight="1" x14ac:dyDescent="0.25">
      <c r="A13" s="13">
        <v>1</v>
      </c>
      <c r="B13" s="14" t="s">
        <v>10</v>
      </c>
      <c r="C13" s="15" t="s">
        <v>11</v>
      </c>
      <c r="D13" s="39">
        <v>16</v>
      </c>
      <c r="E13" s="16" t="s">
        <v>12</v>
      </c>
      <c r="F13" s="17">
        <v>19.329999999999998</v>
      </c>
      <c r="G13" s="17">
        <v>19.329999999999998</v>
      </c>
      <c r="H13" s="17">
        <v>0</v>
      </c>
      <c r="I13" s="17">
        <v>309.27999999999997</v>
      </c>
      <c r="J13" s="18">
        <v>309.27999999999997</v>
      </c>
    </row>
    <row r="14" spans="1:10" ht="30" customHeight="1" x14ac:dyDescent="0.25">
      <c r="A14" s="13">
        <v>2</v>
      </c>
      <c r="B14" s="14" t="s">
        <v>47</v>
      </c>
      <c r="C14" s="15" t="s">
        <v>11</v>
      </c>
      <c r="D14" s="39">
        <v>1</v>
      </c>
      <c r="E14" s="17">
        <v>450</v>
      </c>
      <c r="F14" s="17">
        <v>82.08</v>
      </c>
      <c r="G14" s="17">
        <v>532.08000000000004</v>
      </c>
      <c r="H14" s="17">
        <v>450</v>
      </c>
      <c r="I14" s="17">
        <v>82.08</v>
      </c>
      <c r="J14" s="18">
        <v>532.08000000000004</v>
      </c>
    </row>
    <row r="15" spans="1:10" ht="30" customHeight="1" x14ac:dyDescent="0.25">
      <c r="A15" s="13">
        <v>3</v>
      </c>
      <c r="B15" s="14" t="s">
        <v>13</v>
      </c>
      <c r="C15" s="15" t="s">
        <v>11</v>
      </c>
      <c r="D15" s="39">
        <v>3</v>
      </c>
      <c r="E15" s="17">
        <v>235.15</v>
      </c>
      <c r="F15" s="17">
        <v>153.01</v>
      </c>
      <c r="G15" s="17">
        <v>388.16</v>
      </c>
      <c r="H15" s="17">
        <v>705.45</v>
      </c>
      <c r="I15" s="17">
        <v>459.03</v>
      </c>
      <c r="J15" s="18">
        <v>1164.48</v>
      </c>
    </row>
    <row r="16" spans="1:10" ht="30" customHeight="1" x14ac:dyDescent="0.25">
      <c r="A16" s="13">
        <v>4</v>
      </c>
      <c r="B16" s="14" t="s">
        <v>14</v>
      </c>
      <c r="C16" s="15" t="s">
        <v>11</v>
      </c>
      <c r="D16" s="39">
        <v>2</v>
      </c>
      <c r="E16" s="17">
        <v>235.15</v>
      </c>
      <c r="F16" s="17">
        <v>194.74</v>
      </c>
      <c r="G16" s="17">
        <v>429.89</v>
      </c>
      <c r="H16" s="17">
        <v>470.3</v>
      </c>
      <c r="I16" s="17">
        <v>389.48</v>
      </c>
      <c r="J16" s="18">
        <v>859.78</v>
      </c>
    </row>
    <row r="17" spans="1:10" ht="30" customHeight="1" x14ac:dyDescent="0.25">
      <c r="A17" s="13">
        <v>5</v>
      </c>
      <c r="B17" s="14" t="s">
        <v>15</v>
      </c>
      <c r="C17" s="15" t="s">
        <v>11</v>
      </c>
      <c r="D17" s="39">
        <v>3</v>
      </c>
      <c r="E17" s="17">
        <v>174.12</v>
      </c>
      <c r="F17" s="17">
        <v>111.83</v>
      </c>
      <c r="G17" s="17">
        <v>285.95</v>
      </c>
      <c r="H17" s="17">
        <v>522.36</v>
      </c>
      <c r="I17" s="17">
        <v>335.49</v>
      </c>
      <c r="J17" s="18">
        <v>857.85</v>
      </c>
    </row>
    <row r="18" spans="1:10" ht="30" customHeight="1" x14ac:dyDescent="0.25">
      <c r="A18" s="13">
        <v>6</v>
      </c>
      <c r="B18" s="14" t="s">
        <v>16</v>
      </c>
      <c r="C18" s="15" t="s">
        <v>11</v>
      </c>
      <c r="D18" s="39">
        <v>2</v>
      </c>
      <c r="E18" s="17">
        <v>174.12</v>
      </c>
      <c r="F18" s="17">
        <v>159.26</v>
      </c>
      <c r="G18" s="17">
        <v>333.38</v>
      </c>
      <c r="H18" s="17">
        <v>348.24</v>
      </c>
      <c r="I18" s="17">
        <v>318.52</v>
      </c>
      <c r="J18" s="18">
        <v>666.76</v>
      </c>
    </row>
    <row r="19" spans="1:10" ht="30" customHeight="1" x14ac:dyDescent="0.25">
      <c r="A19" s="13">
        <v>7</v>
      </c>
      <c r="B19" s="14" t="s">
        <v>17</v>
      </c>
      <c r="C19" s="15" t="s">
        <v>11</v>
      </c>
      <c r="D19" s="39">
        <v>7</v>
      </c>
      <c r="E19" s="17">
        <v>94.05</v>
      </c>
      <c r="F19" s="17">
        <v>79.19</v>
      </c>
      <c r="G19" s="17">
        <v>173.24</v>
      </c>
      <c r="H19" s="17">
        <v>658.35</v>
      </c>
      <c r="I19" s="17">
        <v>554.33000000000004</v>
      </c>
      <c r="J19" s="18">
        <v>1212.68</v>
      </c>
    </row>
    <row r="20" spans="1:10" ht="30" customHeight="1" x14ac:dyDescent="0.25">
      <c r="A20" s="13">
        <v>8</v>
      </c>
      <c r="B20" s="14" t="s">
        <v>19</v>
      </c>
      <c r="C20" s="15" t="s">
        <v>11</v>
      </c>
      <c r="D20" s="39">
        <v>6</v>
      </c>
      <c r="E20" s="17">
        <v>94.05</v>
      </c>
      <c r="F20" s="17">
        <v>100.27</v>
      </c>
      <c r="G20" s="17">
        <v>194.32</v>
      </c>
      <c r="H20" s="17">
        <v>564.29999999999995</v>
      </c>
      <c r="I20" s="17">
        <v>601.62</v>
      </c>
      <c r="J20" s="18">
        <v>1165.92</v>
      </c>
    </row>
    <row r="21" spans="1:10" ht="30" customHeight="1" x14ac:dyDescent="0.25">
      <c r="A21" s="13">
        <v>9</v>
      </c>
      <c r="B21" s="14" t="s">
        <v>20</v>
      </c>
      <c r="C21" s="15" t="s">
        <v>11</v>
      </c>
      <c r="D21" s="39">
        <v>3</v>
      </c>
      <c r="E21" s="17">
        <v>49.47</v>
      </c>
      <c r="F21" s="17">
        <v>66</v>
      </c>
      <c r="G21" s="17">
        <v>115.47</v>
      </c>
      <c r="H21" s="17">
        <v>148.41</v>
      </c>
      <c r="I21" s="17">
        <v>198</v>
      </c>
      <c r="J21" s="18">
        <v>346.41</v>
      </c>
    </row>
    <row r="22" spans="1:10" ht="30" customHeight="1" x14ac:dyDescent="0.25">
      <c r="A22" s="13">
        <v>10</v>
      </c>
      <c r="B22" s="14" t="s">
        <v>21</v>
      </c>
      <c r="C22" s="15" t="s">
        <v>11</v>
      </c>
      <c r="D22" s="39">
        <v>3</v>
      </c>
      <c r="E22" s="17">
        <v>43.74</v>
      </c>
      <c r="F22" s="17">
        <v>93.7</v>
      </c>
      <c r="G22" s="17">
        <v>137.44</v>
      </c>
      <c r="H22" s="17">
        <v>131.22</v>
      </c>
      <c r="I22" s="17">
        <v>281.10000000000002</v>
      </c>
      <c r="J22" s="18">
        <v>412.32</v>
      </c>
    </row>
    <row r="23" spans="1:10" ht="30" customHeight="1" x14ac:dyDescent="0.25">
      <c r="A23" s="13">
        <v>11</v>
      </c>
      <c r="B23" s="14" t="s">
        <v>43</v>
      </c>
      <c r="C23" s="15" t="s">
        <v>11</v>
      </c>
      <c r="D23" s="39">
        <v>1</v>
      </c>
      <c r="E23" s="17">
        <v>1911.81</v>
      </c>
      <c r="F23" s="17">
        <v>70.36</v>
      </c>
      <c r="G23" s="17">
        <v>1982.17</v>
      </c>
      <c r="H23" s="17">
        <v>1911.81</v>
      </c>
      <c r="I23" s="17">
        <v>70.36</v>
      </c>
      <c r="J23" s="18">
        <v>1982.17</v>
      </c>
    </row>
    <row r="24" spans="1:10" ht="30" customHeight="1" x14ac:dyDescent="0.25">
      <c r="A24" s="13">
        <v>12</v>
      </c>
      <c r="B24" s="14" t="s">
        <v>48</v>
      </c>
      <c r="C24" s="15" t="s">
        <v>11</v>
      </c>
      <c r="D24" s="39">
        <v>2</v>
      </c>
      <c r="E24" s="17">
        <v>1682.31</v>
      </c>
      <c r="F24" s="17">
        <v>62.91</v>
      </c>
      <c r="G24" s="17">
        <v>1745.22</v>
      </c>
      <c r="H24" s="17">
        <v>3364.62</v>
      </c>
      <c r="I24" s="17">
        <v>125.82</v>
      </c>
      <c r="J24" s="18">
        <v>3490.44</v>
      </c>
    </row>
    <row r="25" spans="1:10" ht="30" customHeight="1" x14ac:dyDescent="0.25">
      <c r="A25" s="13">
        <v>13</v>
      </c>
      <c r="B25" s="14" t="s">
        <v>49</v>
      </c>
      <c r="C25" s="15" t="s">
        <v>11</v>
      </c>
      <c r="D25" s="39">
        <v>1</v>
      </c>
      <c r="E25" s="17">
        <v>1527.98</v>
      </c>
      <c r="F25" s="17">
        <v>58.11</v>
      </c>
      <c r="G25" s="17">
        <v>1586.09</v>
      </c>
      <c r="H25" s="17">
        <v>1527.98</v>
      </c>
      <c r="I25" s="17">
        <v>58.11</v>
      </c>
      <c r="J25" s="18">
        <v>1586.09</v>
      </c>
    </row>
    <row r="26" spans="1:10" ht="30" customHeight="1" x14ac:dyDescent="0.25">
      <c r="A26" s="13">
        <v>14</v>
      </c>
      <c r="B26" s="14" t="s">
        <v>50</v>
      </c>
      <c r="C26" s="15" t="s">
        <v>11</v>
      </c>
      <c r="D26" s="39">
        <v>10</v>
      </c>
      <c r="E26" s="17">
        <v>47.68</v>
      </c>
      <c r="F26" s="17">
        <v>16.14</v>
      </c>
      <c r="G26" s="17">
        <v>63.82</v>
      </c>
      <c r="H26" s="17">
        <v>476.8</v>
      </c>
      <c r="I26" s="17">
        <v>161.4</v>
      </c>
      <c r="J26" s="18">
        <v>638.20000000000005</v>
      </c>
    </row>
    <row r="27" spans="1:10" ht="30" customHeight="1" x14ac:dyDescent="0.25">
      <c r="A27" s="13">
        <v>15</v>
      </c>
      <c r="B27" s="14" t="s">
        <v>22</v>
      </c>
      <c r="C27" s="15" t="s">
        <v>11</v>
      </c>
      <c r="D27" s="39">
        <v>2</v>
      </c>
      <c r="E27" s="17">
        <v>159.80000000000001</v>
      </c>
      <c r="F27" s="17">
        <v>11</v>
      </c>
      <c r="G27" s="17">
        <v>170.8</v>
      </c>
      <c r="H27" s="17">
        <v>319.60000000000002</v>
      </c>
      <c r="I27" s="17">
        <v>22</v>
      </c>
      <c r="J27" s="18">
        <v>341.6</v>
      </c>
    </row>
    <row r="28" spans="1:10" ht="30" customHeight="1" x14ac:dyDescent="0.25">
      <c r="A28" s="13">
        <v>16</v>
      </c>
      <c r="B28" s="14" t="s">
        <v>23</v>
      </c>
      <c r="C28" s="15" t="s">
        <v>11</v>
      </c>
      <c r="D28" s="39">
        <v>8</v>
      </c>
      <c r="E28" s="17">
        <v>31.48</v>
      </c>
      <c r="F28" s="17">
        <v>12.94</v>
      </c>
      <c r="G28" s="17">
        <v>44.42</v>
      </c>
      <c r="H28" s="17">
        <v>251.84</v>
      </c>
      <c r="I28" s="17">
        <v>103.52</v>
      </c>
      <c r="J28" s="18">
        <v>355.36</v>
      </c>
    </row>
    <row r="29" spans="1:10" ht="30" customHeight="1" x14ac:dyDescent="0.25">
      <c r="A29" s="13">
        <v>17</v>
      </c>
      <c r="B29" s="14" t="s">
        <v>24</v>
      </c>
      <c r="C29" s="15" t="s">
        <v>11</v>
      </c>
      <c r="D29" s="39">
        <v>2</v>
      </c>
      <c r="E29" s="17">
        <v>80.66</v>
      </c>
      <c r="F29" s="17">
        <v>15</v>
      </c>
      <c r="G29" s="17">
        <v>95.66</v>
      </c>
      <c r="H29" s="17">
        <v>161.32</v>
      </c>
      <c r="I29" s="17">
        <v>30</v>
      </c>
      <c r="J29" s="18">
        <v>191.32</v>
      </c>
    </row>
    <row r="30" spans="1:10" ht="30" customHeight="1" x14ac:dyDescent="0.25">
      <c r="A30" s="13">
        <v>18</v>
      </c>
      <c r="B30" s="14" t="s">
        <v>25</v>
      </c>
      <c r="C30" s="15" t="s">
        <v>11</v>
      </c>
      <c r="D30" s="39">
        <v>3</v>
      </c>
      <c r="E30" s="17">
        <v>12.93</v>
      </c>
      <c r="F30" s="17">
        <v>8.33</v>
      </c>
      <c r="G30" s="17">
        <v>21.26</v>
      </c>
      <c r="H30" s="17">
        <v>38.79</v>
      </c>
      <c r="I30" s="17">
        <v>24.99</v>
      </c>
      <c r="J30" s="18">
        <v>63.78</v>
      </c>
    </row>
    <row r="31" spans="1:10" ht="30" customHeight="1" x14ac:dyDescent="0.25">
      <c r="A31" s="13">
        <v>19</v>
      </c>
      <c r="B31" s="14" t="s">
        <v>26</v>
      </c>
      <c r="C31" s="15" t="s">
        <v>11</v>
      </c>
      <c r="D31" s="39">
        <v>37</v>
      </c>
      <c r="E31" s="17">
        <v>11.43</v>
      </c>
      <c r="F31" s="17">
        <v>8.0299999999999994</v>
      </c>
      <c r="G31" s="17">
        <v>19.46</v>
      </c>
      <c r="H31" s="17">
        <v>422.91</v>
      </c>
      <c r="I31" s="17">
        <v>297.11</v>
      </c>
      <c r="J31" s="18">
        <v>720.02</v>
      </c>
    </row>
    <row r="32" spans="1:10" ht="30" customHeight="1" x14ac:dyDescent="0.25">
      <c r="A32" s="13">
        <v>20</v>
      </c>
      <c r="B32" s="14" t="s">
        <v>27</v>
      </c>
      <c r="C32" s="15" t="s">
        <v>11</v>
      </c>
      <c r="D32" s="39">
        <v>4</v>
      </c>
      <c r="E32" s="17">
        <v>22.23</v>
      </c>
      <c r="F32" s="17">
        <v>8.08</v>
      </c>
      <c r="G32" s="17">
        <v>30.31</v>
      </c>
      <c r="H32" s="17">
        <v>88.92</v>
      </c>
      <c r="I32" s="17">
        <v>32.32</v>
      </c>
      <c r="J32" s="18">
        <v>121.24</v>
      </c>
    </row>
    <row r="33" spans="1:10" ht="30" customHeight="1" x14ac:dyDescent="0.25">
      <c r="A33" s="13">
        <v>21</v>
      </c>
      <c r="B33" s="14" t="s">
        <v>44</v>
      </c>
      <c r="C33" s="15" t="s">
        <v>11</v>
      </c>
      <c r="D33" s="39">
        <v>19</v>
      </c>
      <c r="E33" s="17">
        <v>29.56</v>
      </c>
      <c r="F33" s="17">
        <v>11.63</v>
      </c>
      <c r="G33" s="17">
        <v>41.19</v>
      </c>
      <c r="H33" s="17">
        <v>561.64</v>
      </c>
      <c r="I33" s="17">
        <v>220.97</v>
      </c>
      <c r="J33" s="18">
        <v>782.61</v>
      </c>
    </row>
    <row r="34" spans="1:10" ht="30" customHeight="1" x14ac:dyDescent="0.25">
      <c r="A34" s="13">
        <v>22</v>
      </c>
      <c r="B34" s="14" t="s">
        <v>29</v>
      </c>
      <c r="C34" s="15" t="s">
        <v>28</v>
      </c>
      <c r="D34" s="39">
        <v>2691</v>
      </c>
      <c r="E34" s="17">
        <v>0.86</v>
      </c>
      <c r="F34" s="17">
        <v>0.26</v>
      </c>
      <c r="G34" s="17">
        <v>1.1200000000000001</v>
      </c>
      <c r="H34" s="17">
        <v>2314.2600000000002</v>
      </c>
      <c r="I34" s="17">
        <v>699.66</v>
      </c>
      <c r="J34" s="18">
        <v>3013.92</v>
      </c>
    </row>
    <row r="35" spans="1:10" ht="30" customHeight="1" x14ac:dyDescent="0.25">
      <c r="A35" s="13">
        <v>23</v>
      </c>
      <c r="B35" s="14" t="s">
        <v>30</v>
      </c>
      <c r="C35" s="15" t="s">
        <v>11</v>
      </c>
      <c r="D35" s="39">
        <v>4</v>
      </c>
      <c r="E35" s="17">
        <v>70.930000000000007</v>
      </c>
      <c r="F35" s="17">
        <v>8.4600000000000009</v>
      </c>
      <c r="G35" s="17">
        <v>79.39</v>
      </c>
      <c r="H35" s="17">
        <v>283.72000000000003</v>
      </c>
      <c r="I35" s="17">
        <v>33.840000000000003</v>
      </c>
      <c r="J35" s="18">
        <v>317.56</v>
      </c>
    </row>
    <row r="36" spans="1:10" ht="30" customHeight="1" x14ac:dyDescent="0.25">
      <c r="A36" s="13">
        <v>24</v>
      </c>
      <c r="B36" s="14" t="s">
        <v>31</v>
      </c>
      <c r="C36" s="15" t="s">
        <v>11</v>
      </c>
      <c r="D36" s="39">
        <v>19</v>
      </c>
      <c r="E36" s="17">
        <v>20.9</v>
      </c>
      <c r="F36" s="17">
        <v>6.72</v>
      </c>
      <c r="G36" s="17">
        <v>27.62</v>
      </c>
      <c r="H36" s="17">
        <v>397.1</v>
      </c>
      <c r="I36" s="17">
        <v>127.68</v>
      </c>
      <c r="J36" s="18">
        <v>524.78</v>
      </c>
    </row>
    <row r="37" spans="1:10" ht="30" customHeight="1" x14ac:dyDescent="0.25">
      <c r="A37" s="13">
        <v>25</v>
      </c>
      <c r="B37" s="14" t="s">
        <v>32</v>
      </c>
      <c r="C37" s="15" t="s">
        <v>28</v>
      </c>
      <c r="D37" s="39">
        <v>150</v>
      </c>
      <c r="E37" s="17" t="s">
        <v>12</v>
      </c>
      <c r="F37" s="17">
        <v>1.44</v>
      </c>
      <c r="G37" s="17">
        <v>1.44</v>
      </c>
      <c r="H37" s="17">
        <v>0</v>
      </c>
      <c r="I37" s="17">
        <v>216</v>
      </c>
      <c r="J37" s="18">
        <v>216</v>
      </c>
    </row>
    <row r="38" spans="1:10" ht="30" customHeight="1" x14ac:dyDescent="0.25">
      <c r="A38" s="13">
        <v>26</v>
      </c>
      <c r="B38" s="14" t="s">
        <v>33</v>
      </c>
      <c r="C38" s="15" t="s">
        <v>11</v>
      </c>
      <c r="D38" s="39">
        <v>19</v>
      </c>
      <c r="E38" s="17">
        <v>77.760000000000005</v>
      </c>
      <c r="F38" s="17">
        <v>9.01</v>
      </c>
      <c r="G38" s="17">
        <v>86.77</v>
      </c>
      <c r="H38" s="17">
        <v>1477.44</v>
      </c>
      <c r="I38" s="17">
        <v>171.19</v>
      </c>
      <c r="J38" s="18">
        <v>1648.63</v>
      </c>
    </row>
    <row r="39" spans="1:10" ht="30" customHeight="1" x14ac:dyDescent="0.25">
      <c r="A39" s="13">
        <v>27</v>
      </c>
      <c r="B39" s="14" t="s">
        <v>51</v>
      </c>
      <c r="C39" s="15" t="s">
        <v>28</v>
      </c>
      <c r="D39" s="39">
        <v>9</v>
      </c>
      <c r="E39" s="17">
        <v>30.54</v>
      </c>
      <c r="F39" s="17">
        <v>14.88</v>
      </c>
      <c r="G39" s="17">
        <v>45.42</v>
      </c>
      <c r="H39" s="17">
        <v>274.86</v>
      </c>
      <c r="I39" s="17">
        <v>133.91999999999999</v>
      </c>
      <c r="J39" s="18">
        <v>408.78</v>
      </c>
    </row>
    <row r="40" spans="1:10" ht="30" customHeight="1" x14ac:dyDescent="0.25">
      <c r="A40" s="13">
        <v>28</v>
      </c>
      <c r="B40" s="14" t="s">
        <v>34</v>
      </c>
      <c r="C40" s="15" t="s">
        <v>28</v>
      </c>
      <c r="D40" s="39">
        <v>586</v>
      </c>
      <c r="E40" s="17">
        <v>2.2999999999999998</v>
      </c>
      <c r="F40" s="17">
        <v>3.12</v>
      </c>
      <c r="G40" s="17">
        <v>5.42</v>
      </c>
      <c r="H40" s="17">
        <v>1347.8</v>
      </c>
      <c r="I40" s="17">
        <v>1828.32</v>
      </c>
      <c r="J40" s="18">
        <v>3176.12</v>
      </c>
    </row>
    <row r="41" spans="1:10" ht="30" customHeight="1" x14ac:dyDescent="0.25">
      <c r="A41" s="13">
        <v>29</v>
      </c>
      <c r="B41" s="14" t="s">
        <v>45</v>
      </c>
      <c r="C41" s="15" t="s">
        <v>11</v>
      </c>
      <c r="D41" s="39">
        <v>1</v>
      </c>
      <c r="E41" s="17">
        <v>179.74</v>
      </c>
      <c r="F41" s="17">
        <v>18.02</v>
      </c>
      <c r="G41" s="17">
        <v>197.76</v>
      </c>
      <c r="H41" s="17">
        <v>179.74</v>
      </c>
      <c r="I41" s="17">
        <v>18.02</v>
      </c>
      <c r="J41" s="18">
        <v>197.76</v>
      </c>
    </row>
    <row r="42" spans="1:10" ht="30" customHeight="1" x14ac:dyDescent="0.25">
      <c r="A42" s="13">
        <v>30</v>
      </c>
      <c r="B42" s="14" t="s">
        <v>52</v>
      </c>
      <c r="C42" s="15" t="s">
        <v>28</v>
      </c>
      <c r="D42" s="39">
        <f>632+516</f>
        <v>1148</v>
      </c>
      <c r="E42" s="17" t="s">
        <v>12</v>
      </c>
      <c r="F42" s="17">
        <v>0.01</v>
      </c>
      <c r="G42" s="17">
        <v>0.01</v>
      </c>
      <c r="H42" s="17">
        <v>0</v>
      </c>
      <c r="I42" s="17">
        <f>+G42*D42</f>
        <v>11.48</v>
      </c>
      <c r="J42" s="18">
        <f>+I42+H42</f>
        <v>11.48</v>
      </c>
    </row>
    <row r="43" spans="1:10" s="21" customFormat="1" ht="28.5" customHeight="1" x14ac:dyDescent="0.25">
      <c r="A43" s="130" t="s">
        <v>35</v>
      </c>
      <c r="B43" s="131"/>
      <c r="C43" s="131"/>
      <c r="D43" s="131"/>
      <c r="E43" s="131"/>
      <c r="F43" s="131"/>
      <c r="G43" s="132"/>
      <c r="H43" s="19">
        <f>TRUNC(ROUND(SUM(H13:H42),2),2)</f>
        <v>19399.78</v>
      </c>
      <c r="I43" s="19">
        <f>TRUNC(ROUND(SUM(I13:I42),2),2)</f>
        <v>7915.64</v>
      </c>
      <c r="J43" s="20">
        <f>TRUNC(ROUND(SUM(J13:J42),2),2)</f>
        <v>27315.42</v>
      </c>
    </row>
  </sheetData>
  <autoFilter ref="A12:J43"/>
  <mergeCells count="9">
    <mergeCell ref="A43:G43"/>
    <mergeCell ref="E7:H7"/>
    <mergeCell ref="A10:A12"/>
    <mergeCell ref="B10:B12"/>
    <mergeCell ref="C10:C12"/>
    <mergeCell ref="D10:D12"/>
    <mergeCell ref="E10:J10"/>
    <mergeCell ref="E11:G11"/>
    <mergeCell ref="H11:J11"/>
  </mergeCells>
  <conditionalFormatting sqref="E5:E6">
    <cfRule type="expression" dxfId="0" priority="1" stopIfTrue="1">
      <formula>OR(O5="SAPG")</formula>
    </cfRule>
  </conditionalFormatting>
  <dataValidations count="2">
    <dataValidation operator="greaterThanOrEqual" allowBlank="1" showInputMessage="1" showErrorMessage="1" errorTitle="Valor no válido." error="El usuario sólo puede registrar un valor positivo mayor o igual a 0." sqref="I2 G2 G1:I1"/>
    <dataValidation type="custom" operator="greaterThanOrEqual" allowBlank="1" showInputMessage="1" showErrorMessage="1" errorTitle="Valor no válido." error="El usuario debe introducir valores positivos en las celdas de color blanco." sqref="E5:E6">
      <formula1>AND(O5&lt;&gt;"SAPG",ISNUMBER(E5), E5&gt;0)</formula1>
    </dataValidation>
  </dataValidations>
  <pageMargins left="0.7" right="0.7" top="0.75" bottom="0.75" header="0.3" footer="0.3"/>
  <pageSetup scale="2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20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0.2</v>
      </c>
      <c r="C12" s="73">
        <v>4.25</v>
      </c>
      <c r="D12" s="74">
        <f>IFERROR(ROUND(B12*C12,5),0)</f>
        <v>0.85</v>
      </c>
      <c r="E12" s="75">
        <v>2.2000000000000002</v>
      </c>
      <c r="F12" s="76"/>
      <c r="G12" s="74">
        <f>IFERROR(TRUNC(ROUND(D12*E12,2),2),0)</f>
        <v>1.87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2.2000000000000002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2.2000000000000002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2.2000000000000002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0.5</v>
      </c>
      <c r="C16" s="73">
        <v>0.5</v>
      </c>
      <c r="D16" s="74">
        <f t="shared" si="0"/>
        <v>0.25</v>
      </c>
      <c r="E16" s="75">
        <v>2.2000000000000002</v>
      </c>
      <c r="F16" s="76"/>
      <c r="G16" s="74">
        <f t="shared" si="1"/>
        <v>0.55000000000000004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2.2000000000000002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1.5</v>
      </c>
      <c r="C18" s="73">
        <v>0.15</v>
      </c>
      <c r="D18" s="74">
        <f t="shared" si="0"/>
        <v>0.22500000000000001</v>
      </c>
      <c r="E18" s="75">
        <v>2.2000000000000002</v>
      </c>
      <c r="F18" s="76"/>
      <c r="G18" s="74">
        <f t="shared" si="1"/>
        <v>0.5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2.2000000000000002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2.2000000000000002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1</v>
      </c>
      <c r="C21" s="73">
        <v>0.2</v>
      </c>
      <c r="D21" s="74">
        <f t="shared" si="0"/>
        <v>0.2</v>
      </c>
      <c r="E21" s="75">
        <v>2.2000000000000002</v>
      </c>
      <c r="F21" s="76"/>
      <c r="G21" s="74">
        <f t="shared" si="1"/>
        <v>0.44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1</v>
      </c>
      <c r="C22" s="73">
        <v>0.17</v>
      </c>
      <c r="D22" s="74">
        <f t="shared" si="0"/>
        <v>0.17</v>
      </c>
      <c r="E22" s="75">
        <v>2.2000000000000002</v>
      </c>
      <c r="F22" s="76"/>
      <c r="G22" s="74">
        <f t="shared" si="1"/>
        <v>0.37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1</v>
      </c>
      <c r="C23" s="73">
        <v>0.05</v>
      </c>
      <c r="D23" s="74">
        <f t="shared" si="0"/>
        <v>0.05</v>
      </c>
      <c r="E23" s="75">
        <v>2.2000000000000002</v>
      </c>
      <c r="F23" s="76"/>
      <c r="G23" s="74">
        <f t="shared" si="1"/>
        <v>0.11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5</v>
      </c>
      <c r="C24" s="73">
        <v>0.05</v>
      </c>
      <c r="D24" s="74">
        <f t="shared" si="0"/>
        <v>0.25</v>
      </c>
      <c r="E24" s="75">
        <v>2.2000000000000002</v>
      </c>
      <c r="F24" s="76"/>
      <c r="G24" s="74">
        <f t="shared" si="1"/>
        <v>0.55000000000000004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2.2000000000000002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2.2000000000000002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4.3899999999999997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2.2000000000000002</v>
      </c>
      <c r="F33" s="76"/>
      <c r="G33" s="76">
        <f>IFERROR(TRUNC(ROUND(D33*E33,2),2),0)</f>
        <v>12.1</v>
      </c>
    </row>
    <row r="34" spans="1:14" x14ac:dyDescent="0.25">
      <c r="A34" s="83" t="s">
        <v>120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2.2000000000000002</v>
      </c>
      <c r="F34" s="76"/>
      <c r="G34" s="76">
        <f t="shared" ref="G34:G38" si="4">IFERROR(TRUNC(ROUND(D34*E34,2),2),0)</f>
        <v>11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2.2000000000000002</v>
      </c>
      <c r="F35" s="76"/>
      <c r="G35" s="76">
        <f t="shared" si="4"/>
        <v>9.9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2.2000000000000002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2.2000000000000002</v>
      </c>
      <c r="F37" s="76"/>
      <c r="G37" s="76">
        <f t="shared" si="4"/>
        <v>14.3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47.3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148</v>
      </c>
      <c r="B44" s="108"/>
      <c r="C44" s="109" t="s">
        <v>149</v>
      </c>
      <c r="D44" s="110">
        <v>1</v>
      </c>
      <c r="E44" s="111">
        <v>15.39</v>
      </c>
      <c r="F44" s="112"/>
      <c r="G44" s="83">
        <f>IFERROR(TRUNC(ROUND(D44*E44,2),2),0)</f>
        <v>15.39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150</v>
      </c>
      <c r="B45" s="115"/>
      <c r="C45" s="109" t="s">
        <v>11</v>
      </c>
      <c r="D45" s="110">
        <v>1</v>
      </c>
      <c r="E45" s="116">
        <v>2.91</v>
      </c>
      <c r="F45" s="78"/>
      <c r="G45" s="83">
        <f t="shared" ref="G45:G63" si="5">IFERROR(TRUNC(ROUND(D45*E45,2),2),0)</f>
        <v>2.91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151</v>
      </c>
      <c r="B46" s="115"/>
      <c r="C46" s="117" t="s">
        <v>11</v>
      </c>
      <c r="D46" s="118">
        <v>1</v>
      </c>
      <c r="E46" s="119">
        <v>5.73</v>
      </c>
      <c r="F46" s="76"/>
      <c r="G46" s="83">
        <f t="shared" si="5"/>
        <v>5.73</v>
      </c>
      <c r="I46" s="100"/>
      <c r="J46" s="113"/>
      <c r="K46" s="100"/>
      <c r="L46" s="100"/>
      <c r="M46" s="100"/>
      <c r="N46" s="100"/>
    </row>
    <row r="47" spans="1:14" ht="25.5" x14ac:dyDescent="0.25">
      <c r="A47" s="114" t="s">
        <v>153</v>
      </c>
      <c r="B47" s="115"/>
      <c r="C47" s="109" t="s">
        <v>28</v>
      </c>
      <c r="D47" s="110">
        <v>11</v>
      </c>
      <c r="E47" s="119">
        <v>2.12</v>
      </c>
      <c r="F47" s="76"/>
      <c r="G47" s="83">
        <f t="shared" si="5"/>
        <v>23.32</v>
      </c>
      <c r="I47" s="100"/>
      <c r="J47" s="113"/>
      <c r="K47" s="100"/>
      <c r="L47" s="100"/>
      <c r="M47" s="100"/>
      <c r="N47" s="100"/>
    </row>
    <row r="48" spans="1:14" ht="25.5" x14ac:dyDescent="0.25">
      <c r="A48" s="114" t="s">
        <v>154</v>
      </c>
      <c r="B48" s="115"/>
      <c r="C48" s="109" t="s">
        <v>149</v>
      </c>
      <c r="D48" s="110">
        <v>1</v>
      </c>
      <c r="E48" s="119">
        <v>2.12</v>
      </c>
      <c r="F48" s="76"/>
      <c r="G48" s="83">
        <f t="shared" si="5"/>
        <v>2.12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128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49.47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10.83</v>
      </c>
      <c r="F69" s="76"/>
      <c r="G69" s="83">
        <f>IFERROR(TRUNC(ROUND(D69*E69,2),2),0)</f>
        <v>10.83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10.83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111.99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3.36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0.12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115.47</v>
      </c>
      <c r="U75" t="s">
        <v>141</v>
      </c>
      <c r="V75">
        <f>+TRUNC(ROUND(G29+G40+G71+G73+G74,2),2)</f>
        <v>66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49.47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21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0.2</v>
      </c>
      <c r="C12" s="73">
        <v>4.25</v>
      </c>
      <c r="D12" s="74">
        <f>IFERROR(ROUND(B12*C12,5),0)</f>
        <v>0.85</v>
      </c>
      <c r="E12" s="75">
        <v>2.86</v>
      </c>
      <c r="F12" s="76"/>
      <c r="G12" s="74">
        <f>IFERROR(TRUNC(ROUND(D12*E12,2),2),0)</f>
        <v>2.4300000000000002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2.86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2.86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2.86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0.5</v>
      </c>
      <c r="C16" s="73">
        <v>0.5</v>
      </c>
      <c r="D16" s="74">
        <f t="shared" si="0"/>
        <v>0.25</v>
      </c>
      <c r="E16" s="75">
        <v>2.86</v>
      </c>
      <c r="F16" s="76"/>
      <c r="G16" s="74">
        <f t="shared" si="1"/>
        <v>0.72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2.86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1.5</v>
      </c>
      <c r="C18" s="73">
        <v>0.15</v>
      </c>
      <c r="D18" s="74">
        <f t="shared" si="0"/>
        <v>0.22500000000000001</v>
      </c>
      <c r="E18" s="75">
        <v>2.86</v>
      </c>
      <c r="F18" s="76"/>
      <c r="G18" s="74">
        <f t="shared" si="1"/>
        <v>0.64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2.86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2.86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1</v>
      </c>
      <c r="C21" s="73">
        <v>0.2</v>
      </c>
      <c r="D21" s="74">
        <f t="shared" si="0"/>
        <v>0.2</v>
      </c>
      <c r="E21" s="75">
        <v>2.86</v>
      </c>
      <c r="F21" s="76"/>
      <c r="G21" s="74">
        <f t="shared" si="1"/>
        <v>0.56999999999999995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1</v>
      </c>
      <c r="C22" s="73">
        <v>0.17</v>
      </c>
      <c r="D22" s="74">
        <f t="shared" si="0"/>
        <v>0.17</v>
      </c>
      <c r="E22" s="75">
        <v>2.86</v>
      </c>
      <c r="F22" s="76"/>
      <c r="G22" s="74">
        <f t="shared" si="1"/>
        <v>0.49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1</v>
      </c>
      <c r="C23" s="73">
        <v>0.05</v>
      </c>
      <c r="D23" s="74">
        <f t="shared" si="0"/>
        <v>0.05</v>
      </c>
      <c r="E23" s="75">
        <v>2.86</v>
      </c>
      <c r="F23" s="76"/>
      <c r="G23" s="74">
        <f t="shared" si="1"/>
        <v>0.14000000000000001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5</v>
      </c>
      <c r="C24" s="73">
        <v>0.05</v>
      </c>
      <c r="D24" s="74">
        <f t="shared" si="0"/>
        <v>0.25</v>
      </c>
      <c r="E24" s="75">
        <v>2.86</v>
      </c>
      <c r="F24" s="76"/>
      <c r="G24" s="74">
        <f t="shared" si="1"/>
        <v>0.72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2.86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2.86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5.71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2.86</v>
      </c>
      <c r="F33" s="76"/>
      <c r="G33" s="76">
        <f>IFERROR(TRUNC(ROUND(D33*E33,2),2),0)</f>
        <v>15.73</v>
      </c>
    </row>
    <row r="34" spans="1:14" x14ac:dyDescent="0.25">
      <c r="A34" s="83" t="s">
        <v>120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2.86</v>
      </c>
      <c r="F34" s="76"/>
      <c r="G34" s="76">
        <f t="shared" ref="G34:G38" si="4">IFERROR(TRUNC(ROUND(D34*E34,2),2),0)</f>
        <v>14.3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2.86</v>
      </c>
      <c r="F35" s="76"/>
      <c r="G35" s="76">
        <f t="shared" si="4"/>
        <v>12.87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2.86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2.86</v>
      </c>
      <c r="F37" s="76"/>
      <c r="G37" s="76">
        <f t="shared" si="4"/>
        <v>18.59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61.49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148</v>
      </c>
      <c r="B44" s="108"/>
      <c r="C44" s="109" t="s">
        <v>149</v>
      </c>
      <c r="D44" s="110">
        <v>1</v>
      </c>
      <c r="E44" s="111">
        <v>15.39</v>
      </c>
      <c r="F44" s="112"/>
      <c r="G44" s="83">
        <f>IFERROR(TRUNC(ROUND(D44*E44,2),2),0)</f>
        <v>15.39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150</v>
      </c>
      <c r="B45" s="115"/>
      <c r="C45" s="109" t="s">
        <v>11</v>
      </c>
      <c r="D45" s="110">
        <v>1</v>
      </c>
      <c r="E45" s="116">
        <v>2.91</v>
      </c>
      <c r="F45" s="78"/>
      <c r="G45" s="83">
        <f t="shared" ref="G45:G63" si="5">IFERROR(TRUNC(ROUND(D45*E45,2),2),0)</f>
        <v>2.91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151</v>
      </c>
      <c r="B46" s="115"/>
      <c r="C46" s="117" t="s">
        <v>11</v>
      </c>
      <c r="D46" s="118">
        <v>1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ht="25.5" x14ac:dyDescent="0.25">
      <c r="A47" s="114" t="s">
        <v>153</v>
      </c>
      <c r="B47" s="115"/>
      <c r="C47" s="109" t="s">
        <v>28</v>
      </c>
      <c r="D47" s="110">
        <v>11</v>
      </c>
      <c r="E47" s="119">
        <v>2.12</v>
      </c>
      <c r="F47" s="76"/>
      <c r="G47" s="83">
        <f t="shared" si="5"/>
        <v>23.32</v>
      </c>
      <c r="I47" s="100"/>
      <c r="J47" s="113"/>
      <c r="K47" s="100"/>
      <c r="L47" s="100"/>
      <c r="M47" s="100"/>
      <c r="N47" s="100"/>
    </row>
    <row r="48" spans="1:14" ht="25.5" x14ac:dyDescent="0.25">
      <c r="A48" s="114" t="s">
        <v>154</v>
      </c>
      <c r="B48" s="115"/>
      <c r="C48" s="109" t="s">
        <v>149</v>
      </c>
      <c r="D48" s="110">
        <v>1</v>
      </c>
      <c r="E48" s="119">
        <v>2.12</v>
      </c>
      <c r="F48" s="76"/>
      <c r="G48" s="83">
        <f t="shared" si="5"/>
        <v>2.12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128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43.74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22.35</v>
      </c>
      <c r="F69" s="76"/>
      <c r="G69" s="83">
        <f>IFERROR(TRUNC(ROUND(D69*E69,2),2),0)</f>
        <v>22.35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22.35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133.29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4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0.15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137.44</v>
      </c>
      <c r="U75" t="s">
        <v>141</v>
      </c>
      <c r="V75">
        <f>+TRUNC(ROUND(G29+G40+G71+G73+G74,2),2)</f>
        <v>93.7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43.74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43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0.2</v>
      </c>
      <c r="C12" s="73">
        <v>4.25</v>
      </c>
      <c r="D12" s="74">
        <f>IFERROR(ROUND(B12*C12,5),0)</f>
        <v>0.85</v>
      </c>
      <c r="E12" s="75">
        <v>0.19</v>
      </c>
      <c r="F12" s="76"/>
      <c r="G12" s="74">
        <f>IFERROR(TRUNC(ROUND(D12*E12,2),2),0)</f>
        <v>0.16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0.19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0.19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1</v>
      </c>
      <c r="C15" s="73">
        <v>1</v>
      </c>
      <c r="D15" s="74">
        <f t="shared" si="0"/>
        <v>1</v>
      </c>
      <c r="E15" s="75">
        <v>0.19</v>
      </c>
      <c r="F15" s="76"/>
      <c r="G15" s="74">
        <f t="shared" si="1"/>
        <v>0.19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0.19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0.19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2</v>
      </c>
      <c r="C18" s="73">
        <v>0.15</v>
      </c>
      <c r="D18" s="74">
        <f t="shared" si="0"/>
        <v>0.3</v>
      </c>
      <c r="E18" s="75">
        <v>0.19</v>
      </c>
      <c r="F18" s="76"/>
      <c r="G18" s="74">
        <f t="shared" si="1"/>
        <v>0.06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0.19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0.19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0.19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2</v>
      </c>
      <c r="C22" s="73">
        <v>0.17</v>
      </c>
      <c r="D22" s="74">
        <f t="shared" si="0"/>
        <v>0.34</v>
      </c>
      <c r="E22" s="75">
        <v>0.19</v>
      </c>
      <c r="F22" s="76"/>
      <c r="G22" s="74">
        <f t="shared" si="1"/>
        <v>0.06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2</v>
      </c>
      <c r="C23" s="73">
        <v>0.05</v>
      </c>
      <c r="D23" s="74">
        <f t="shared" si="0"/>
        <v>0.1</v>
      </c>
      <c r="E23" s="75">
        <v>0.19</v>
      </c>
      <c r="F23" s="76"/>
      <c r="G23" s="74">
        <f t="shared" si="1"/>
        <v>0.02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4</v>
      </c>
      <c r="C24" s="73">
        <v>0.05</v>
      </c>
      <c r="D24" s="74">
        <f t="shared" si="0"/>
        <v>0.2</v>
      </c>
      <c r="E24" s="75">
        <v>0.19</v>
      </c>
      <c r="F24" s="76"/>
      <c r="G24" s="74">
        <f t="shared" si="1"/>
        <v>0.04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0.19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0.19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0.53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0.19</v>
      </c>
      <c r="F33" s="76"/>
      <c r="G33" s="76">
        <f>IFERROR(TRUNC(ROUND(D33*E33,2),2),0)</f>
        <v>1.05</v>
      </c>
    </row>
    <row r="34" spans="1:14" x14ac:dyDescent="0.25">
      <c r="A34" s="83" t="s">
        <v>120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0.19</v>
      </c>
      <c r="F34" s="76"/>
      <c r="G34" s="76">
        <f t="shared" ref="G34:G38" si="4">IFERROR(TRUNC(ROUND(D34*E34,2),2),0)</f>
        <v>1.9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0.19</v>
      </c>
      <c r="F35" s="76"/>
      <c r="G35" s="76">
        <f t="shared" si="4"/>
        <v>0.86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0.19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0.19</v>
      </c>
      <c r="F37" s="76"/>
      <c r="G37" s="76">
        <f t="shared" si="4"/>
        <v>1.24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5.05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155</v>
      </c>
      <c r="B44" s="108"/>
      <c r="C44" s="109" t="s">
        <v>11</v>
      </c>
      <c r="D44" s="110">
        <v>1</v>
      </c>
      <c r="E44" s="111">
        <v>1799.1</v>
      </c>
      <c r="F44" s="112"/>
      <c r="G44" s="83">
        <f>IFERROR(TRUNC(ROUND(D44*E44,2),2),0)</f>
        <v>1799.1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156</v>
      </c>
      <c r="B45" s="115"/>
      <c r="C45" s="109" t="s">
        <v>149</v>
      </c>
      <c r="D45" s="110">
        <v>2</v>
      </c>
      <c r="E45" s="116">
        <v>4.5</v>
      </c>
      <c r="F45" s="78"/>
      <c r="G45" s="83">
        <f t="shared" ref="G45:G63" si="5">IFERROR(TRUNC(ROUND(D45*E45,2),2),0)</f>
        <v>9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157</v>
      </c>
      <c r="B46" s="115"/>
      <c r="C46" s="117" t="s">
        <v>28</v>
      </c>
      <c r="D46" s="118">
        <v>12</v>
      </c>
      <c r="E46" s="119">
        <v>5.09</v>
      </c>
      <c r="F46" s="76"/>
      <c r="G46" s="83">
        <f t="shared" si="5"/>
        <v>61.08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158</v>
      </c>
      <c r="B47" s="115"/>
      <c r="C47" s="109" t="s">
        <v>11</v>
      </c>
      <c r="D47" s="110">
        <v>1</v>
      </c>
      <c r="E47" s="119">
        <v>9.9</v>
      </c>
      <c r="F47" s="76"/>
      <c r="G47" s="83">
        <f t="shared" si="5"/>
        <v>9.9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159</v>
      </c>
      <c r="B48" s="115"/>
      <c r="C48" s="109" t="s">
        <v>11</v>
      </c>
      <c r="D48" s="110">
        <v>3</v>
      </c>
      <c r="E48" s="119">
        <v>5.51</v>
      </c>
      <c r="F48" s="76"/>
      <c r="G48" s="83">
        <f t="shared" si="5"/>
        <v>16.53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160</v>
      </c>
      <c r="B49" s="115"/>
      <c r="C49" s="109" t="s">
        <v>11</v>
      </c>
      <c r="D49" s="110">
        <v>1</v>
      </c>
      <c r="E49" s="119">
        <v>13.62</v>
      </c>
      <c r="F49" s="76"/>
      <c r="G49" s="83">
        <f t="shared" si="5"/>
        <v>13.62</v>
      </c>
      <c r="I49" s="100"/>
      <c r="J49" s="113"/>
      <c r="K49" s="100"/>
      <c r="L49" s="100"/>
      <c r="M49" s="100"/>
      <c r="N49" s="100"/>
    </row>
    <row r="50" spans="1:14" ht="25.5" x14ac:dyDescent="0.25">
      <c r="A50" s="114" t="s">
        <v>161</v>
      </c>
      <c r="B50" s="115"/>
      <c r="C50" s="109" t="s">
        <v>28</v>
      </c>
      <c r="D50" s="110">
        <v>3</v>
      </c>
      <c r="E50" s="119">
        <v>0.86</v>
      </c>
      <c r="F50" s="76"/>
      <c r="G50" s="83">
        <f t="shared" si="5"/>
        <v>2.58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18</v>
      </c>
      <c r="B52" s="115"/>
      <c r="C52" s="109" t="s">
        <v>18</v>
      </c>
      <c r="D52" s="110" t="s">
        <v>18</v>
      </c>
      <c r="E52" s="119" t="s">
        <v>18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18</v>
      </c>
      <c r="B53" s="115"/>
      <c r="C53" s="109" t="s">
        <v>18</v>
      </c>
      <c r="D53" s="110" t="s">
        <v>18</v>
      </c>
      <c r="E53" s="119" t="s">
        <v>18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18</v>
      </c>
      <c r="B54" s="115"/>
      <c r="C54" s="109" t="s">
        <v>18</v>
      </c>
      <c r="D54" s="110" t="s">
        <v>18</v>
      </c>
      <c r="E54" s="119" t="s">
        <v>18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18</v>
      </c>
      <c r="B55" s="73"/>
      <c r="C55" s="109" t="s">
        <v>18</v>
      </c>
      <c r="D55" s="110" t="s">
        <v>18</v>
      </c>
      <c r="E55" s="99" t="s">
        <v>18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18</v>
      </c>
      <c r="B56" s="115"/>
      <c r="C56" s="109" t="s">
        <v>18</v>
      </c>
      <c r="D56" s="110" t="s">
        <v>18</v>
      </c>
      <c r="E56" s="119" t="s">
        <v>18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18</v>
      </c>
      <c r="B57" s="115"/>
      <c r="C57" s="109" t="s">
        <v>18</v>
      </c>
      <c r="D57" s="110" t="s">
        <v>18</v>
      </c>
      <c r="E57" s="119" t="s">
        <v>18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18</v>
      </c>
      <c r="B58" s="115"/>
      <c r="C58" s="109" t="s">
        <v>18</v>
      </c>
      <c r="D58" s="110" t="s">
        <v>18</v>
      </c>
      <c r="E58" s="119" t="s">
        <v>18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18</v>
      </c>
      <c r="B59" s="115"/>
      <c r="C59" s="109" t="s">
        <v>18</v>
      </c>
      <c r="D59" s="110" t="s">
        <v>18</v>
      </c>
      <c r="E59" s="119" t="s">
        <v>18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18</v>
      </c>
      <c r="B60" s="115"/>
      <c r="C60" s="109" t="s">
        <v>18</v>
      </c>
      <c r="D60" s="110" t="s">
        <v>18</v>
      </c>
      <c r="E60" s="119" t="s">
        <v>18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18</v>
      </c>
      <c r="B61" s="73"/>
      <c r="C61" s="83" t="s">
        <v>18</v>
      </c>
      <c r="D61" s="83" t="s">
        <v>18</v>
      </c>
      <c r="E61" s="99" t="s">
        <v>18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18</v>
      </c>
      <c r="B62" s="73"/>
      <c r="C62" s="83" t="s">
        <v>18</v>
      </c>
      <c r="D62" s="83" t="s">
        <v>18</v>
      </c>
      <c r="E62" s="99" t="s">
        <v>18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18</v>
      </c>
      <c r="B63" s="87"/>
      <c r="C63" s="86" t="s">
        <v>18</v>
      </c>
      <c r="D63" s="86" t="s">
        <v>18</v>
      </c>
      <c r="E63" s="120" t="s">
        <v>18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18</v>
      </c>
      <c r="B64" s="91"/>
      <c r="C64" s="90" t="s">
        <v>18</v>
      </c>
      <c r="D64" s="90" t="s">
        <v>18</v>
      </c>
      <c r="E64" s="102" t="s">
        <v>18</v>
      </c>
      <c r="F64" s="103"/>
      <c r="G64" s="103">
        <f>TRUNC(ROUND(SUM(G44:G63),2),2)</f>
        <v>1911.81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5</v>
      </c>
      <c r="F69" s="76"/>
      <c r="G69" s="83">
        <f>IFERROR(TRUNC(ROUND(D69*E69,2),2),0)</f>
        <v>5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5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1922.39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57.67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2.11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1982.17</v>
      </c>
      <c r="U75" t="s">
        <v>141</v>
      </c>
      <c r="V75">
        <f>+TRUNC(ROUND(G29+G40+G71+G73+G74,2),2)</f>
        <v>70.36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1911.81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48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0.2</v>
      </c>
      <c r="C12" s="73">
        <v>4.25</v>
      </c>
      <c r="D12" s="74">
        <f>IFERROR(ROUND(B12*C12,5),0)</f>
        <v>0.85</v>
      </c>
      <c r="E12" s="75">
        <v>0.18</v>
      </c>
      <c r="F12" s="76"/>
      <c r="G12" s="74">
        <f>IFERROR(TRUNC(ROUND(D12*E12,2),2),0)</f>
        <v>0.15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0.18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0.18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1</v>
      </c>
      <c r="C15" s="73">
        <v>1</v>
      </c>
      <c r="D15" s="74">
        <f t="shared" si="0"/>
        <v>1</v>
      </c>
      <c r="E15" s="75">
        <v>0.18</v>
      </c>
      <c r="F15" s="76"/>
      <c r="G15" s="74">
        <f t="shared" si="1"/>
        <v>0.18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0.18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0.18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2</v>
      </c>
      <c r="C18" s="73">
        <v>0.15</v>
      </c>
      <c r="D18" s="74">
        <f t="shared" si="0"/>
        <v>0.3</v>
      </c>
      <c r="E18" s="75">
        <v>0.18</v>
      </c>
      <c r="F18" s="76"/>
      <c r="G18" s="74">
        <f t="shared" si="1"/>
        <v>0.05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0.18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0.18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0.18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2</v>
      </c>
      <c r="C22" s="73">
        <v>0.17</v>
      </c>
      <c r="D22" s="74">
        <f t="shared" si="0"/>
        <v>0.34</v>
      </c>
      <c r="E22" s="75">
        <v>0.18</v>
      </c>
      <c r="F22" s="76"/>
      <c r="G22" s="74">
        <f t="shared" si="1"/>
        <v>0.06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2</v>
      </c>
      <c r="C23" s="73">
        <v>0.05</v>
      </c>
      <c r="D23" s="74">
        <f t="shared" si="0"/>
        <v>0.1</v>
      </c>
      <c r="E23" s="75">
        <v>0.18</v>
      </c>
      <c r="F23" s="76"/>
      <c r="G23" s="74">
        <f t="shared" si="1"/>
        <v>0.02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4</v>
      </c>
      <c r="C24" s="73">
        <v>0.05</v>
      </c>
      <c r="D24" s="74">
        <f t="shared" si="0"/>
        <v>0.2</v>
      </c>
      <c r="E24" s="75">
        <v>0.18</v>
      </c>
      <c r="F24" s="76"/>
      <c r="G24" s="74">
        <f t="shared" si="1"/>
        <v>0.04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0.18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0.18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0.5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0.18</v>
      </c>
      <c r="F33" s="76"/>
      <c r="G33" s="76">
        <f>IFERROR(TRUNC(ROUND(D33*E33,2),2),0)</f>
        <v>0.99</v>
      </c>
    </row>
    <row r="34" spans="1:14" x14ac:dyDescent="0.25">
      <c r="A34" s="83" t="s">
        <v>120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0.18</v>
      </c>
      <c r="F34" s="76"/>
      <c r="G34" s="76">
        <f t="shared" ref="G34:G38" si="4">IFERROR(TRUNC(ROUND(D34*E34,2),2),0)</f>
        <v>1.8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0.18</v>
      </c>
      <c r="F35" s="76"/>
      <c r="G35" s="76">
        <f t="shared" si="4"/>
        <v>0.81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0.18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0.18</v>
      </c>
      <c r="F37" s="76"/>
      <c r="G37" s="76">
        <f t="shared" si="4"/>
        <v>1.17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4.7699999999999996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162</v>
      </c>
      <c r="B44" s="108"/>
      <c r="C44" s="109" t="s">
        <v>11</v>
      </c>
      <c r="D44" s="110">
        <v>1</v>
      </c>
      <c r="E44" s="111">
        <v>1569.6</v>
      </c>
      <c r="F44" s="112"/>
      <c r="G44" s="83">
        <f>IFERROR(TRUNC(ROUND(D44*E44,2),2),0)</f>
        <v>1569.6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156</v>
      </c>
      <c r="B45" s="115"/>
      <c r="C45" s="109" t="s">
        <v>149</v>
      </c>
      <c r="D45" s="110">
        <v>2</v>
      </c>
      <c r="E45" s="116">
        <v>4.5</v>
      </c>
      <c r="F45" s="78"/>
      <c r="G45" s="83">
        <f t="shared" ref="G45:G63" si="5">IFERROR(TRUNC(ROUND(D45*E45,2),2),0)</f>
        <v>9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157</v>
      </c>
      <c r="B46" s="115"/>
      <c r="C46" s="117" t="s">
        <v>28</v>
      </c>
      <c r="D46" s="118">
        <v>12</v>
      </c>
      <c r="E46" s="119">
        <v>5.09</v>
      </c>
      <c r="F46" s="76"/>
      <c r="G46" s="83">
        <f t="shared" si="5"/>
        <v>61.08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158</v>
      </c>
      <c r="B47" s="115"/>
      <c r="C47" s="109" t="s">
        <v>11</v>
      </c>
      <c r="D47" s="110">
        <v>1</v>
      </c>
      <c r="E47" s="119">
        <v>9.9</v>
      </c>
      <c r="F47" s="76"/>
      <c r="G47" s="83">
        <f t="shared" si="5"/>
        <v>9.9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159</v>
      </c>
      <c r="B48" s="115"/>
      <c r="C48" s="109" t="s">
        <v>11</v>
      </c>
      <c r="D48" s="110">
        <v>3</v>
      </c>
      <c r="E48" s="119">
        <v>5.51</v>
      </c>
      <c r="F48" s="76"/>
      <c r="G48" s="83">
        <f t="shared" si="5"/>
        <v>16.53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160</v>
      </c>
      <c r="B49" s="115"/>
      <c r="C49" s="109" t="s">
        <v>11</v>
      </c>
      <c r="D49" s="110">
        <v>1</v>
      </c>
      <c r="E49" s="119">
        <v>13.62</v>
      </c>
      <c r="F49" s="76"/>
      <c r="G49" s="83">
        <f t="shared" si="5"/>
        <v>13.62</v>
      </c>
      <c r="I49" s="100"/>
      <c r="J49" s="113"/>
      <c r="K49" s="100"/>
      <c r="L49" s="100"/>
      <c r="M49" s="100"/>
      <c r="N49" s="100"/>
    </row>
    <row r="50" spans="1:14" ht="25.5" x14ac:dyDescent="0.25">
      <c r="A50" s="114" t="s">
        <v>161</v>
      </c>
      <c r="B50" s="115"/>
      <c r="C50" s="109" t="s">
        <v>28</v>
      </c>
      <c r="D50" s="110">
        <v>3</v>
      </c>
      <c r="E50" s="119">
        <v>0.86</v>
      </c>
      <c r="F50" s="76"/>
      <c r="G50" s="83">
        <f t="shared" si="5"/>
        <v>2.58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18</v>
      </c>
      <c r="B51" s="115"/>
      <c r="C51" s="109" t="s">
        <v>18</v>
      </c>
      <c r="D51" s="110" t="s">
        <v>18</v>
      </c>
      <c r="E51" s="119" t="s">
        <v>18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18</v>
      </c>
      <c r="B52" s="115"/>
      <c r="C52" s="109" t="s">
        <v>18</v>
      </c>
      <c r="D52" s="110" t="s">
        <v>18</v>
      </c>
      <c r="E52" s="119" t="s">
        <v>18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18</v>
      </c>
      <c r="B53" s="115"/>
      <c r="C53" s="109" t="s">
        <v>18</v>
      </c>
      <c r="D53" s="110" t="s">
        <v>18</v>
      </c>
      <c r="E53" s="119" t="s">
        <v>18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18</v>
      </c>
      <c r="B54" s="115"/>
      <c r="C54" s="109" t="s">
        <v>18</v>
      </c>
      <c r="D54" s="110" t="s">
        <v>18</v>
      </c>
      <c r="E54" s="119" t="s">
        <v>18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18</v>
      </c>
      <c r="B55" s="73"/>
      <c r="C55" s="109" t="s">
        <v>18</v>
      </c>
      <c r="D55" s="110" t="s">
        <v>18</v>
      </c>
      <c r="E55" s="99" t="s">
        <v>18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18</v>
      </c>
      <c r="B56" s="115"/>
      <c r="C56" s="109" t="s">
        <v>18</v>
      </c>
      <c r="D56" s="110" t="s">
        <v>18</v>
      </c>
      <c r="E56" s="119" t="s">
        <v>18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18</v>
      </c>
      <c r="B57" s="115"/>
      <c r="C57" s="109" t="s">
        <v>18</v>
      </c>
      <c r="D57" s="110" t="s">
        <v>18</v>
      </c>
      <c r="E57" s="119" t="s">
        <v>18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18</v>
      </c>
      <c r="B58" s="115"/>
      <c r="C58" s="109" t="s">
        <v>18</v>
      </c>
      <c r="D58" s="110" t="s">
        <v>18</v>
      </c>
      <c r="E58" s="119" t="s">
        <v>18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18</v>
      </c>
      <c r="B59" s="115"/>
      <c r="C59" s="109" t="s">
        <v>18</v>
      </c>
      <c r="D59" s="110" t="s">
        <v>18</v>
      </c>
      <c r="E59" s="119" t="s">
        <v>18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18</v>
      </c>
      <c r="B60" s="115"/>
      <c r="C60" s="109" t="s">
        <v>18</v>
      </c>
      <c r="D60" s="110" t="s">
        <v>18</v>
      </c>
      <c r="E60" s="119" t="s">
        <v>18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18</v>
      </c>
      <c r="B61" s="73"/>
      <c r="C61" s="83" t="s">
        <v>18</v>
      </c>
      <c r="D61" s="83" t="s">
        <v>18</v>
      </c>
      <c r="E61" s="99" t="s">
        <v>18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18</v>
      </c>
      <c r="B62" s="73"/>
      <c r="C62" s="83" t="s">
        <v>18</v>
      </c>
      <c r="D62" s="83" t="s">
        <v>18</v>
      </c>
      <c r="E62" s="99" t="s">
        <v>18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18</v>
      </c>
      <c r="B63" s="87"/>
      <c r="C63" s="86" t="s">
        <v>18</v>
      </c>
      <c r="D63" s="86" t="s">
        <v>18</v>
      </c>
      <c r="E63" s="120" t="s">
        <v>18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18</v>
      </c>
      <c r="B64" s="91"/>
      <c r="C64" s="90" t="s">
        <v>18</v>
      </c>
      <c r="D64" s="90" t="s">
        <v>18</v>
      </c>
      <c r="E64" s="102" t="s">
        <v>18</v>
      </c>
      <c r="F64" s="103"/>
      <c r="G64" s="103">
        <f>TRUNC(ROUND(SUM(G44:G63),2),2)</f>
        <v>1682.31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5</v>
      </c>
      <c r="F69" s="76"/>
      <c r="G69" s="83">
        <f>IFERROR(TRUNC(ROUND(D69*E69,2),2),0)</f>
        <v>5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5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1692.58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50.78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1.86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1745.22</v>
      </c>
      <c r="U75" t="s">
        <v>141</v>
      </c>
      <c r="V75">
        <f>+TRUNC(ROUND(G29+G40+G71+G73+G74,2),2)</f>
        <v>62.91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1682.31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49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0.2</v>
      </c>
      <c r="C12" s="73">
        <v>4.25</v>
      </c>
      <c r="D12" s="74">
        <f>IFERROR(ROUND(B12*C12,5),0)</f>
        <v>0.85</v>
      </c>
      <c r="E12" s="75">
        <v>0.18</v>
      </c>
      <c r="F12" s="76"/>
      <c r="G12" s="74">
        <f>IFERROR(TRUNC(ROUND(D12*E12,2),2),0)</f>
        <v>0.15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0.18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0.18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1</v>
      </c>
      <c r="C15" s="73">
        <v>1</v>
      </c>
      <c r="D15" s="74">
        <f t="shared" si="0"/>
        <v>1</v>
      </c>
      <c r="E15" s="75">
        <v>0.18</v>
      </c>
      <c r="F15" s="76"/>
      <c r="G15" s="74">
        <f t="shared" si="1"/>
        <v>0.18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0.18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0.18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2</v>
      </c>
      <c r="C18" s="73">
        <v>0.15</v>
      </c>
      <c r="D18" s="74">
        <f t="shared" si="0"/>
        <v>0.3</v>
      </c>
      <c r="E18" s="75">
        <v>0.18</v>
      </c>
      <c r="F18" s="76"/>
      <c r="G18" s="74">
        <f t="shared" si="1"/>
        <v>0.05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0.18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0.18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0.18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2</v>
      </c>
      <c r="C22" s="73">
        <v>0.17</v>
      </c>
      <c r="D22" s="74">
        <f t="shared" si="0"/>
        <v>0.34</v>
      </c>
      <c r="E22" s="75">
        <v>0.18</v>
      </c>
      <c r="F22" s="76"/>
      <c r="G22" s="74">
        <f t="shared" si="1"/>
        <v>0.06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2</v>
      </c>
      <c r="C23" s="73">
        <v>0.05</v>
      </c>
      <c r="D23" s="74">
        <f t="shared" si="0"/>
        <v>0.1</v>
      </c>
      <c r="E23" s="75">
        <v>0.18</v>
      </c>
      <c r="F23" s="76"/>
      <c r="G23" s="74">
        <f t="shared" si="1"/>
        <v>0.02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4</v>
      </c>
      <c r="C24" s="73">
        <v>0.05</v>
      </c>
      <c r="D24" s="74">
        <f t="shared" si="0"/>
        <v>0.2</v>
      </c>
      <c r="E24" s="75">
        <v>0.18</v>
      </c>
      <c r="F24" s="76"/>
      <c r="G24" s="74">
        <f t="shared" si="1"/>
        <v>0.04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0.18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0.18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0.5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0.18</v>
      </c>
      <c r="F33" s="76"/>
      <c r="G33" s="76">
        <f>IFERROR(TRUNC(ROUND(D33*E33,2),2),0)</f>
        <v>0.99</v>
      </c>
    </row>
    <row r="34" spans="1:14" x14ac:dyDescent="0.25">
      <c r="A34" s="83" t="s">
        <v>120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0.18</v>
      </c>
      <c r="F34" s="76"/>
      <c r="G34" s="76">
        <f t="shared" ref="G34:G38" si="4">IFERROR(TRUNC(ROUND(D34*E34,2),2),0)</f>
        <v>1.8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0.18</v>
      </c>
      <c r="F35" s="76"/>
      <c r="G35" s="76">
        <f t="shared" si="4"/>
        <v>0.81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0.18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0.18</v>
      </c>
      <c r="F37" s="76"/>
      <c r="G37" s="76">
        <f t="shared" si="4"/>
        <v>1.17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4.7699999999999996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163</v>
      </c>
      <c r="B44" s="108"/>
      <c r="C44" s="109" t="s">
        <v>11</v>
      </c>
      <c r="D44" s="110">
        <v>1</v>
      </c>
      <c r="E44" s="111">
        <v>1415.27</v>
      </c>
      <c r="F44" s="112"/>
      <c r="G44" s="83">
        <f>IFERROR(TRUNC(ROUND(D44*E44,2),2),0)</f>
        <v>1415.27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156</v>
      </c>
      <c r="B45" s="115"/>
      <c r="C45" s="109" t="s">
        <v>149</v>
      </c>
      <c r="D45" s="110">
        <v>2</v>
      </c>
      <c r="E45" s="116">
        <v>4.5</v>
      </c>
      <c r="F45" s="78"/>
      <c r="G45" s="83">
        <f t="shared" ref="G45:G63" si="5">IFERROR(TRUNC(ROUND(D45*E45,2),2),0)</f>
        <v>9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157</v>
      </c>
      <c r="B46" s="115"/>
      <c r="C46" s="117" t="s">
        <v>28</v>
      </c>
      <c r="D46" s="118">
        <v>12</v>
      </c>
      <c r="E46" s="119">
        <v>5.09</v>
      </c>
      <c r="F46" s="76"/>
      <c r="G46" s="83">
        <f t="shared" si="5"/>
        <v>61.08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158</v>
      </c>
      <c r="B47" s="115"/>
      <c r="C47" s="109" t="s">
        <v>11</v>
      </c>
      <c r="D47" s="110">
        <v>1</v>
      </c>
      <c r="E47" s="119">
        <v>9.9</v>
      </c>
      <c r="F47" s="76"/>
      <c r="G47" s="83">
        <f t="shared" si="5"/>
        <v>9.9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159</v>
      </c>
      <c r="B48" s="115"/>
      <c r="C48" s="109" t="s">
        <v>11</v>
      </c>
      <c r="D48" s="110">
        <v>3</v>
      </c>
      <c r="E48" s="119">
        <v>5.51</v>
      </c>
      <c r="F48" s="76"/>
      <c r="G48" s="83">
        <f t="shared" si="5"/>
        <v>16.53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160</v>
      </c>
      <c r="B49" s="115"/>
      <c r="C49" s="109" t="s">
        <v>11</v>
      </c>
      <c r="D49" s="110">
        <v>1</v>
      </c>
      <c r="E49" s="119">
        <v>13.62</v>
      </c>
      <c r="F49" s="76"/>
      <c r="G49" s="83">
        <f t="shared" si="5"/>
        <v>13.62</v>
      </c>
      <c r="I49" s="100"/>
      <c r="J49" s="113"/>
      <c r="K49" s="100"/>
      <c r="L49" s="100"/>
      <c r="M49" s="100"/>
      <c r="N49" s="100"/>
    </row>
    <row r="50" spans="1:14" ht="25.5" x14ac:dyDescent="0.25">
      <c r="A50" s="114" t="s">
        <v>161</v>
      </c>
      <c r="B50" s="115"/>
      <c r="C50" s="109" t="s">
        <v>28</v>
      </c>
      <c r="D50" s="110">
        <v>3</v>
      </c>
      <c r="E50" s="119">
        <v>0.86</v>
      </c>
      <c r="F50" s="76"/>
      <c r="G50" s="83">
        <f t="shared" si="5"/>
        <v>2.58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18</v>
      </c>
      <c r="B51" s="115"/>
      <c r="C51" s="109" t="s">
        <v>18</v>
      </c>
      <c r="D51" s="110" t="s">
        <v>18</v>
      </c>
      <c r="E51" s="119" t="s">
        <v>18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18</v>
      </c>
      <c r="B52" s="115"/>
      <c r="C52" s="109" t="s">
        <v>18</v>
      </c>
      <c r="D52" s="110" t="s">
        <v>18</v>
      </c>
      <c r="E52" s="119" t="s">
        <v>18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18</v>
      </c>
      <c r="B53" s="115"/>
      <c r="C53" s="109" t="s">
        <v>18</v>
      </c>
      <c r="D53" s="110" t="s">
        <v>18</v>
      </c>
      <c r="E53" s="119" t="s">
        <v>18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18</v>
      </c>
      <c r="B54" s="115"/>
      <c r="C54" s="109" t="s">
        <v>18</v>
      </c>
      <c r="D54" s="110" t="s">
        <v>18</v>
      </c>
      <c r="E54" s="119" t="s">
        <v>18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18</v>
      </c>
      <c r="B55" s="73"/>
      <c r="C55" s="109" t="s">
        <v>18</v>
      </c>
      <c r="D55" s="110" t="s">
        <v>18</v>
      </c>
      <c r="E55" s="99" t="s">
        <v>18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18</v>
      </c>
      <c r="B56" s="115"/>
      <c r="C56" s="109" t="s">
        <v>18</v>
      </c>
      <c r="D56" s="110" t="s">
        <v>18</v>
      </c>
      <c r="E56" s="119" t="s">
        <v>18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18</v>
      </c>
      <c r="B57" s="115"/>
      <c r="C57" s="109" t="s">
        <v>18</v>
      </c>
      <c r="D57" s="110" t="s">
        <v>18</v>
      </c>
      <c r="E57" s="119" t="s">
        <v>18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18</v>
      </c>
      <c r="B58" s="115"/>
      <c r="C58" s="109" t="s">
        <v>18</v>
      </c>
      <c r="D58" s="110" t="s">
        <v>18</v>
      </c>
      <c r="E58" s="119" t="s">
        <v>18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18</v>
      </c>
      <c r="B59" s="115"/>
      <c r="C59" s="109" t="s">
        <v>18</v>
      </c>
      <c r="D59" s="110" t="s">
        <v>18</v>
      </c>
      <c r="E59" s="119" t="s">
        <v>18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18</v>
      </c>
      <c r="B60" s="115"/>
      <c r="C60" s="109" t="s">
        <v>18</v>
      </c>
      <c r="D60" s="110" t="s">
        <v>18</v>
      </c>
      <c r="E60" s="119" t="s">
        <v>18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18</v>
      </c>
      <c r="B61" s="73"/>
      <c r="C61" s="83" t="s">
        <v>18</v>
      </c>
      <c r="D61" s="83" t="s">
        <v>18</v>
      </c>
      <c r="E61" s="99" t="s">
        <v>18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18</v>
      </c>
      <c r="B62" s="73"/>
      <c r="C62" s="83" t="s">
        <v>18</v>
      </c>
      <c r="D62" s="83" t="s">
        <v>18</v>
      </c>
      <c r="E62" s="99" t="s">
        <v>18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18</v>
      </c>
      <c r="B63" s="87"/>
      <c r="C63" s="86" t="s">
        <v>18</v>
      </c>
      <c r="D63" s="86" t="s">
        <v>18</v>
      </c>
      <c r="E63" s="120" t="s">
        <v>18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18</v>
      </c>
      <c r="B64" s="91"/>
      <c r="C64" s="90" t="s">
        <v>18</v>
      </c>
      <c r="D64" s="90" t="s">
        <v>18</v>
      </c>
      <c r="E64" s="102" t="s">
        <v>18</v>
      </c>
      <c r="F64" s="103"/>
      <c r="G64" s="103">
        <f>TRUNC(ROUND(SUM(G44:G63),2),2)</f>
        <v>1527.98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5</v>
      </c>
      <c r="F69" s="76"/>
      <c r="G69" s="83">
        <f>IFERROR(TRUNC(ROUND(D69*E69,2),2),0)</f>
        <v>5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5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1538.25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46.15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1.69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1586.09</v>
      </c>
      <c r="U75" t="s">
        <v>141</v>
      </c>
      <c r="V75">
        <f>+TRUNC(ROUND(G29+G40+G71+G73+G74,2),2)</f>
        <v>58.11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1527.98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50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0.5</v>
      </c>
      <c r="C12" s="73">
        <v>4.25</v>
      </c>
      <c r="D12" s="74">
        <f>IFERROR(ROUND(B12*C12,5),0)</f>
        <v>2.125</v>
      </c>
      <c r="E12" s="75">
        <v>1.01</v>
      </c>
      <c r="F12" s="76"/>
      <c r="G12" s="74">
        <f>IFERROR(TRUNC(ROUND(D12*E12,2),2),0)</f>
        <v>2.15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1.01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1.01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1.01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1</v>
      </c>
      <c r="C16" s="73">
        <v>0.5</v>
      </c>
      <c r="D16" s="74">
        <f t="shared" si="0"/>
        <v>0.5</v>
      </c>
      <c r="E16" s="75">
        <v>1.01</v>
      </c>
      <c r="F16" s="76"/>
      <c r="G16" s="74">
        <f t="shared" si="1"/>
        <v>0.51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1.01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1</v>
      </c>
      <c r="C18" s="73">
        <v>0.15</v>
      </c>
      <c r="D18" s="74">
        <f t="shared" si="0"/>
        <v>0.15</v>
      </c>
      <c r="E18" s="75">
        <v>1.01</v>
      </c>
      <c r="F18" s="76"/>
      <c r="G18" s="74">
        <f t="shared" si="1"/>
        <v>0.15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1.01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1.01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1.01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1</v>
      </c>
      <c r="C22" s="73">
        <v>0.17</v>
      </c>
      <c r="D22" s="74">
        <f t="shared" si="0"/>
        <v>0.17</v>
      </c>
      <c r="E22" s="75">
        <v>1.01</v>
      </c>
      <c r="F22" s="76"/>
      <c r="G22" s="74">
        <f t="shared" si="1"/>
        <v>0.17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1</v>
      </c>
      <c r="C23" s="73">
        <v>0.05</v>
      </c>
      <c r="D23" s="74">
        <f t="shared" si="0"/>
        <v>0.05</v>
      </c>
      <c r="E23" s="75">
        <v>1.01</v>
      </c>
      <c r="F23" s="76"/>
      <c r="G23" s="74">
        <f t="shared" si="1"/>
        <v>0.05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3</v>
      </c>
      <c r="C24" s="73">
        <v>0.05</v>
      </c>
      <c r="D24" s="74">
        <f t="shared" si="0"/>
        <v>0.15</v>
      </c>
      <c r="E24" s="75">
        <v>1.01</v>
      </c>
      <c r="F24" s="76"/>
      <c r="G24" s="74">
        <f t="shared" si="1"/>
        <v>0.15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1.01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0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3.18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0.2</v>
      </c>
      <c r="C33" s="83">
        <v>5.5</v>
      </c>
      <c r="D33" s="74">
        <f>IFERROR(ROUND(B33*C33,5),0)</f>
        <v>1.1000000000000001</v>
      </c>
      <c r="E33" s="73">
        <v>1.01</v>
      </c>
      <c r="F33" s="76"/>
      <c r="G33" s="76">
        <f>IFERROR(TRUNC(ROUND(D33*E33,2),2),0)</f>
        <v>1.1100000000000001</v>
      </c>
    </row>
    <row r="34" spans="1:14" x14ac:dyDescent="0.25">
      <c r="A34" s="83" t="s">
        <v>120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1.01</v>
      </c>
      <c r="F34" s="76"/>
      <c r="G34" s="76">
        <f t="shared" ref="G34:G38" si="4">IFERROR(TRUNC(ROUND(D34*E34,2),2),0)</f>
        <v>5.05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1.01</v>
      </c>
      <c r="F35" s="76"/>
      <c r="G35" s="76">
        <f t="shared" si="4"/>
        <v>4.55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1.01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0</v>
      </c>
      <c r="C37" s="83">
        <v>6.5</v>
      </c>
      <c r="D37" s="74">
        <f t="shared" si="3"/>
        <v>0</v>
      </c>
      <c r="E37" s="73">
        <v>1.01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10.71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164</v>
      </c>
      <c r="B44" s="108"/>
      <c r="C44" s="109" t="s">
        <v>11</v>
      </c>
      <c r="D44" s="110">
        <v>1</v>
      </c>
      <c r="E44" s="111">
        <v>37.520000000000003</v>
      </c>
      <c r="F44" s="112"/>
      <c r="G44" s="83">
        <f>IFERROR(TRUNC(ROUND(D44*E44,2),2),0)</f>
        <v>37.520000000000003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165</v>
      </c>
      <c r="B45" s="115"/>
      <c r="C45" s="109" t="s">
        <v>166</v>
      </c>
      <c r="D45" s="110">
        <v>20</v>
      </c>
      <c r="E45" s="116">
        <v>0.09</v>
      </c>
      <c r="F45" s="78"/>
      <c r="G45" s="83">
        <f t="shared" ref="G45:G63" si="5">IFERROR(TRUNC(ROUND(D45*E45,2),2),0)</f>
        <v>1.8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167</v>
      </c>
      <c r="B46" s="115"/>
      <c r="C46" s="117" t="s">
        <v>28</v>
      </c>
      <c r="D46" s="118">
        <v>1.6</v>
      </c>
      <c r="E46" s="119">
        <v>0.99</v>
      </c>
      <c r="F46" s="76"/>
      <c r="G46" s="83">
        <f t="shared" si="5"/>
        <v>1.58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168</v>
      </c>
      <c r="B47" s="115"/>
      <c r="C47" s="109" t="s">
        <v>169</v>
      </c>
      <c r="D47" s="110">
        <v>0.05</v>
      </c>
      <c r="E47" s="119">
        <v>14.4</v>
      </c>
      <c r="F47" s="76"/>
      <c r="G47" s="83">
        <f t="shared" si="5"/>
        <v>0.72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170</v>
      </c>
      <c r="B48" s="115"/>
      <c r="C48" s="109" t="s">
        <v>169</v>
      </c>
      <c r="D48" s="110">
        <v>0.05</v>
      </c>
      <c r="E48" s="119">
        <v>13.5</v>
      </c>
      <c r="F48" s="76"/>
      <c r="G48" s="83">
        <f t="shared" si="5"/>
        <v>0.68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171</v>
      </c>
      <c r="B49" s="115"/>
      <c r="C49" s="109" t="s">
        <v>11</v>
      </c>
      <c r="D49" s="110">
        <v>1</v>
      </c>
      <c r="E49" s="119">
        <v>0.97</v>
      </c>
      <c r="F49" s="76"/>
      <c r="G49" s="83">
        <f t="shared" si="5"/>
        <v>0.97</v>
      </c>
      <c r="I49" s="100"/>
      <c r="J49" s="113"/>
      <c r="K49" s="100"/>
      <c r="L49" s="100"/>
      <c r="M49" s="100"/>
      <c r="N49" s="100"/>
    </row>
    <row r="50" spans="1:14" ht="25.5" x14ac:dyDescent="0.25">
      <c r="A50" s="114" t="s">
        <v>172</v>
      </c>
      <c r="B50" s="115"/>
      <c r="C50" s="109" t="s">
        <v>11</v>
      </c>
      <c r="D50" s="110">
        <v>1</v>
      </c>
      <c r="E50" s="119">
        <v>4.41</v>
      </c>
      <c r="F50" s="76"/>
      <c r="G50" s="83">
        <f t="shared" si="5"/>
        <v>4.41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18</v>
      </c>
      <c r="B51" s="115"/>
      <c r="C51" s="109" t="s">
        <v>18</v>
      </c>
      <c r="D51" s="110" t="s">
        <v>18</v>
      </c>
      <c r="E51" s="119" t="s">
        <v>18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18</v>
      </c>
      <c r="B52" s="115"/>
      <c r="C52" s="109" t="s">
        <v>18</v>
      </c>
      <c r="D52" s="110" t="s">
        <v>18</v>
      </c>
      <c r="E52" s="119" t="s">
        <v>18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18</v>
      </c>
      <c r="B53" s="115"/>
      <c r="C53" s="109" t="s">
        <v>18</v>
      </c>
      <c r="D53" s="110" t="s">
        <v>18</v>
      </c>
      <c r="E53" s="119" t="s">
        <v>18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18</v>
      </c>
      <c r="B54" s="115"/>
      <c r="C54" s="109" t="s">
        <v>18</v>
      </c>
      <c r="D54" s="110" t="s">
        <v>18</v>
      </c>
      <c r="E54" s="119" t="s">
        <v>18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18</v>
      </c>
      <c r="B55" s="73"/>
      <c r="C55" s="109" t="s">
        <v>18</v>
      </c>
      <c r="D55" s="110" t="s">
        <v>18</v>
      </c>
      <c r="E55" s="99" t="s">
        <v>18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18</v>
      </c>
      <c r="B56" s="115"/>
      <c r="C56" s="109" t="s">
        <v>18</v>
      </c>
      <c r="D56" s="110" t="s">
        <v>18</v>
      </c>
      <c r="E56" s="119" t="s">
        <v>18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18</v>
      </c>
      <c r="B57" s="115"/>
      <c r="C57" s="109" t="s">
        <v>18</v>
      </c>
      <c r="D57" s="110" t="s">
        <v>18</v>
      </c>
      <c r="E57" s="119" t="s">
        <v>18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18</v>
      </c>
      <c r="B58" s="115"/>
      <c r="C58" s="109" t="s">
        <v>18</v>
      </c>
      <c r="D58" s="110" t="s">
        <v>18</v>
      </c>
      <c r="E58" s="119" t="s">
        <v>18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18</v>
      </c>
      <c r="B59" s="115"/>
      <c r="C59" s="109" t="s">
        <v>18</v>
      </c>
      <c r="D59" s="110" t="s">
        <v>18</v>
      </c>
      <c r="E59" s="119" t="s">
        <v>18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18</v>
      </c>
      <c r="B60" s="115"/>
      <c r="C60" s="109" t="s">
        <v>18</v>
      </c>
      <c r="D60" s="110" t="s">
        <v>18</v>
      </c>
      <c r="E60" s="119" t="s">
        <v>18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18</v>
      </c>
      <c r="B61" s="73"/>
      <c r="C61" s="83" t="s">
        <v>18</v>
      </c>
      <c r="D61" s="83" t="s">
        <v>18</v>
      </c>
      <c r="E61" s="99" t="s">
        <v>18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18</v>
      </c>
      <c r="B62" s="73"/>
      <c r="C62" s="83" t="s">
        <v>18</v>
      </c>
      <c r="D62" s="83" t="s">
        <v>18</v>
      </c>
      <c r="E62" s="99" t="s">
        <v>18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18</v>
      </c>
      <c r="B63" s="87"/>
      <c r="C63" s="86" t="s">
        <v>18</v>
      </c>
      <c r="D63" s="86" t="s">
        <v>18</v>
      </c>
      <c r="E63" s="120" t="s">
        <v>18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18</v>
      </c>
      <c r="B64" s="91"/>
      <c r="C64" s="90" t="s">
        <v>18</v>
      </c>
      <c r="D64" s="90" t="s">
        <v>18</v>
      </c>
      <c r="E64" s="102" t="s">
        <v>18</v>
      </c>
      <c r="F64" s="103"/>
      <c r="G64" s="103">
        <f>TRUNC(ROUND(SUM(G44:G63),2),2)</f>
        <v>47.68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0.32</v>
      </c>
      <c r="F69" s="76"/>
      <c r="G69" s="83">
        <f>IFERROR(TRUNC(ROUND(D69*E69,2),2),0)</f>
        <v>0.32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0.32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61.89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1.86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7.0000000000000007E-2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63.82</v>
      </c>
      <c r="U75" t="s">
        <v>141</v>
      </c>
      <c r="V75">
        <f>+TRUNC(ROUND(G29+G40+G71+G73+G74,2),2)</f>
        <v>16.14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47.68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22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0.1</v>
      </c>
      <c r="C12" s="73">
        <v>4.25</v>
      </c>
      <c r="D12" s="74">
        <f>IFERROR(ROUND(B12*C12,5),0)</f>
        <v>0.42499999999999999</v>
      </c>
      <c r="E12" s="75">
        <v>0.17</v>
      </c>
      <c r="F12" s="76"/>
      <c r="G12" s="74">
        <f>IFERROR(TRUNC(ROUND(D12*E12,2),2),0)</f>
        <v>7.0000000000000007E-2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0.17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0.17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0.17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0.17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0.17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1</v>
      </c>
      <c r="C18" s="73">
        <v>0.15</v>
      </c>
      <c r="D18" s="74">
        <f t="shared" si="0"/>
        <v>0.15</v>
      </c>
      <c r="E18" s="75">
        <v>0.17</v>
      </c>
      <c r="F18" s="76"/>
      <c r="G18" s="74">
        <f t="shared" si="1"/>
        <v>0.03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0.17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0.17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0.17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1</v>
      </c>
      <c r="C22" s="73">
        <v>0.17</v>
      </c>
      <c r="D22" s="74">
        <f t="shared" si="0"/>
        <v>0.17</v>
      </c>
      <c r="E22" s="75">
        <v>0.17</v>
      </c>
      <c r="F22" s="76"/>
      <c r="G22" s="74">
        <f t="shared" si="1"/>
        <v>0.03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1</v>
      </c>
      <c r="C23" s="73">
        <v>0.05</v>
      </c>
      <c r="D23" s="74">
        <f t="shared" si="0"/>
        <v>0.05</v>
      </c>
      <c r="E23" s="75">
        <v>0.17</v>
      </c>
      <c r="F23" s="76"/>
      <c r="G23" s="74">
        <f t="shared" si="1"/>
        <v>0.01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3</v>
      </c>
      <c r="C24" s="73">
        <v>0.05</v>
      </c>
      <c r="D24" s="74">
        <f t="shared" si="0"/>
        <v>0.15</v>
      </c>
      <c r="E24" s="75">
        <v>0.17</v>
      </c>
      <c r="F24" s="76"/>
      <c r="G24" s="74">
        <f t="shared" si="1"/>
        <v>0.03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1</v>
      </c>
      <c r="C25" s="73">
        <v>0.05</v>
      </c>
      <c r="D25" s="74">
        <f t="shared" si="0"/>
        <v>0.05</v>
      </c>
      <c r="E25" s="75">
        <v>0.17</v>
      </c>
      <c r="F25" s="76"/>
      <c r="G25" s="74">
        <f t="shared" si="1"/>
        <v>0.01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0.17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0.18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0.17</v>
      </c>
      <c r="F33" s="76"/>
      <c r="G33" s="76">
        <f>IFERROR(TRUNC(ROUND(D33*E33,2),2),0)</f>
        <v>0.94</v>
      </c>
    </row>
    <row r="34" spans="1:14" x14ac:dyDescent="0.25">
      <c r="A34" s="83" t="s">
        <v>120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0.17</v>
      </c>
      <c r="F34" s="76"/>
      <c r="G34" s="76">
        <f t="shared" ref="G34:G38" si="4">IFERROR(TRUNC(ROUND(D34*E34,2),2),0)</f>
        <v>0.85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0.17</v>
      </c>
      <c r="F35" s="76"/>
      <c r="G35" s="76">
        <f t="shared" si="4"/>
        <v>0.77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0.17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0.17</v>
      </c>
      <c r="F37" s="76"/>
      <c r="G37" s="76">
        <f t="shared" si="4"/>
        <v>1.1100000000000001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3.67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173</v>
      </c>
      <c r="B44" s="108"/>
      <c r="C44" s="109" t="s">
        <v>11</v>
      </c>
      <c r="D44" s="110">
        <v>1</v>
      </c>
      <c r="E44" s="111">
        <v>9.9</v>
      </c>
      <c r="F44" s="112"/>
      <c r="G44" s="83">
        <f>IFERROR(TRUNC(ROUND(D44*E44,2),2),0)</f>
        <v>9.9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174</v>
      </c>
      <c r="B45" s="115"/>
      <c r="C45" s="109" t="s">
        <v>11</v>
      </c>
      <c r="D45" s="110">
        <v>1</v>
      </c>
      <c r="E45" s="116">
        <v>13.62</v>
      </c>
      <c r="F45" s="78"/>
      <c r="G45" s="83">
        <f t="shared" ref="G45:G63" si="5">IFERROR(TRUNC(ROUND(D45*E45,2),2),0)</f>
        <v>13.62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175</v>
      </c>
      <c r="B46" s="115"/>
      <c r="C46" s="117" t="s">
        <v>11</v>
      </c>
      <c r="D46" s="118">
        <v>1</v>
      </c>
      <c r="E46" s="119">
        <v>77.62</v>
      </c>
      <c r="F46" s="76"/>
      <c r="G46" s="83">
        <f t="shared" si="5"/>
        <v>77.62</v>
      </c>
      <c r="I46" s="100"/>
      <c r="J46" s="113"/>
      <c r="K46" s="100"/>
      <c r="L46" s="100"/>
      <c r="M46" s="100"/>
      <c r="N46" s="100"/>
    </row>
    <row r="47" spans="1:14" ht="25.5" x14ac:dyDescent="0.25">
      <c r="A47" s="114" t="s">
        <v>176</v>
      </c>
      <c r="B47" s="115"/>
      <c r="C47" s="109" t="s">
        <v>149</v>
      </c>
      <c r="D47" s="110">
        <v>1</v>
      </c>
      <c r="E47" s="119">
        <v>32.4</v>
      </c>
      <c r="F47" s="76"/>
      <c r="G47" s="83">
        <f t="shared" si="5"/>
        <v>32.4</v>
      </c>
      <c r="I47" s="100"/>
      <c r="J47" s="113"/>
      <c r="K47" s="100"/>
      <c r="L47" s="100"/>
      <c r="M47" s="100"/>
      <c r="N47" s="100"/>
    </row>
    <row r="48" spans="1:14" ht="38.25" x14ac:dyDescent="0.25">
      <c r="A48" s="114" t="s">
        <v>177</v>
      </c>
      <c r="B48" s="115"/>
      <c r="C48" s="109" t="s">
        <v>149</v>
      </c>
      <c r="D48" s="110">
        <v>1</v>
      </c>
      <c r="E48" s="119">
        <v>5.0999999999999996</v>
      </c>
      <c r="F48" s="76"/>
      <c r="G48" s="83">
        <f t="shared" si="5"/>
        <v>5.0999999999999996</v>
      </c>
      <c r="I48" s="100"/>
      <c r="J48" s="113"/>
      <c r="K48" s="100"/>
      <c r="L48" s="100"/>
      <c r="M48" s="100"/>
      <c r="N48" s="100"/>
    </row>
    <row r="49" spans="1:14" ht="25.5" x14ac:dyDescent="0.25">
      <c r="A49" s="114" t="s">
        <v>178</v>
      </c>
      <c r="B49" s="115"/>
      <c r="C49" s="109" t="s">
        <v>149</v>
      </c>
      <c r="D49" s="110">
        <v>1</v>
      </c>
      <c r="E49" s="119">
        <v>10.43</v>
      </c>
      <c r="F49" s="76"/>
      <c r="G49" s="83">
        <f t="shared" si="5"/>
        <v>10.43</v>
      </c>
      <c r="I49" s="100"/>
      <c r="J49" s="113"/>
      <c r="K49" s="100"/>
      <c r="L49" s="100"/>
      <c r="M49" s="100"/>
      <c r="N49" s="100"/>
    </row>
    <row r="50" spans="1:14" ht="25.5" x14ac:dyDescent="0.25">
      <c r="A50" s="114" t="s">
        <v>179</v>
      </c>
      <c r="B50" s="115"/>
      <c r="C50" s="109" t="s">
        <v>149</v>
      </c>
      <c r="D50" s="110">
        <v>1</v>
      </c>
      <c r="E50" s="119">
        <v>4.41</v>
      </c>
      <c r="F50" s="76"/>
      <c r="G50" s="83">
        <f t="shared" si="5"/>
        <v>4.41</v>
      </c>
      <c r="I50" s="100"/>
      <c r="J50" s="113"/>
      <c r="K50" s="100"/>
      <c r="L50" s="100"/>
      <c r="M50" s="100"/>
      <c r="N50" s="100"/>
    </row>
    <row r="51" spans="1:14" ht="25.5" x14ac:dyDescent="0.25">
      <c r="A51" s="114" t="s">
        <v>180</v>
      </c>
      <c r="B51" s="115"/>
      <c r="C51" s="109" t="s">
        <v>149</v>
      </c>
      <c r="D51" s="110">
        <v>1</v>
      </c>
      <c r="E51" s="119">
        <v>3.06</v>
      </c>
      <c r="F51" s="76"/>
      <c r="G51" s="83">
        <f t="shared" si="5"/>
        <v>3.06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181</v>
      </c>
      <c r="B52" s="115"/>
      <c r="C52" s="109" t="s">
        <v>11</v>
      </c>
      <c r="D52" s="110">
        <v>1</v>
      </c>
      <c r="E52" s="119">
        <v>3.26</v>
      </c>
      <c r="F52" s="76"/>
      <c r="G52" s="83">
        <f t="shared" si="5"/>
        <v>3.26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18</v>
      </c>
      <c r="B53" s="115"/>
      <c r="C53" s="109" t="s">
        <v>18</v>
      </c>
      <c r="D53" s="110" t="s">
        <v>18</v>
      </c>
      <c r="E53" s="119" t="s">
        <v>18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18</v>
      </c>
      <c r="B54" s="115"/>
      <c r="C54" s="109" t="s">
        <v>18</v>
      </c>
      <c r="D54" s="110" t="s">
        <v>18</v>
      </c>
      <c r="E54" s="119" t="s">
        <v>18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18</v>
      </c>
      <c r="B55" s="73"/>
      <c r="C55" s="109" t="s">
        <v>18</v>
      </c>
      <c r="D55" s="110" t="s">
        <v>18</v>
      </c>
      <c r="E55" s="99" t="s">
        <v>18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18</v>
      </c>
      <c r="B56" s="115"/>
      <c r="C56" s="109" t="s">
        <v>18</v>
      </c>
      <c r="D56" s="110" t="s">
        <v>18</v>
      </c>
      <c r="E56" s="119" t="s">
        <v>18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18</v>
      </c>
      <c r="B57" s="115"/>
      <c r="C57" s="109" t="s">
        <v>18</v>
      </c>
      <c r="D57" s="110" t="s">
        <v>18</v>
      </c>
      <c r="E57" s="119" t="s">
        <v>18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18</v>
      </c>
      <c r="B58" s="115"/>
      <c r="C58" s="109" t="s">
        <v>18</v>
      </c>
      <c r="D58" s="110" t="s">
        <v>18</v>
      </c>
      <c r="E58" s="119" t="s">
        <v>18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18</v>
      </c>
      <c r="B59" s="115"/>
      <c r="C59" s="109" t="s">
        <v>18</v>
      </c>
      <c r="D59" s="110" t="s">
        <v>18</v>
      </c>
      <c r="E59" s="119" t="s">
        <v>18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18</v>
      </c>
      <c r="B60" s="115"/>
      <c r="C60" s="109" t="s">
        <v>18</v>
      </c>
      <c r="D60" s="110" t="s">
        <v>18</v>
      </c>
      <c r="E60" s="119" t="s">
        <v>18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18</v>
      </c>
      <c r="B61" s="73"/>
      <c r="C61" s="83" t="s">
        <v>18</v>
      </c>
      <c r="D61" s="83" t="s">
        <v>18</v>
      </c>
      <c r="E61" s="99" t="s">
        <v>18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18</v>
      </c>
      <c r="B62" s="73"/>
      <c r="C62" s="83" t="s">
        <v>18</v>
      </c>
      <c r="D62" s="83" t="s">
        <v>18</v>
      </c>
      <c r="E62" s="99" t="s">
        <v>18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18</v>
      </c>
      <c r="B63" s="87"/>
      <c r="C63" s="86" t="s">
        <v>18</v>
      </c>
      <c r="D63" s="86" t="s">
        <v>18</v>
      </c>
      <c r="E63" s="120" t="s">
        <v>18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18</v>
      </c>
      <c r="B64" s="91"/>
      <c r="C64" s="90" t="s">
        <v>18</v>
      </c>
      <c r="D64" s="90" t="s">
        <v>18</v>
      </c>
      <c r="E64" s="102" t="s">
        <v>18</v>
      </c>
      <c r="F64" s="103"/>
      <c r="G64" s="103">
        <f>TRUNC(ROUND(SUM(G44:G63),2),2)</f>
        <v>159.80000000000001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2</v>
      </c>
      <c r="F69" s="76"/>
      <c r="G69" s="83">
        <f>IFERROR(TRUNC(ROUND(D69*E69,2),2),0)</f>
        <v>2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2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165.65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4.97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0.18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170.8</v>
      </c>
      <c r="U75" t="s">
        <v>141</v>
      </c>
      <c r="V75">
        <f>+TRUNC(ROUND(G29+G40+G71+G73+G74,2),2)</f>
        <v>11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159.80000000000001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59" orientation="portrait" horizont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23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1</v>
      </c>
      <c r="C12" s="73">
        <v>4.25</v>
      </c>
      <c r="D12" s="74">
        <f>IFERROR(ROUND(B12*C12,5),0)</f>
        <v>4.25</v>
      </c>
      <c r="E12" s="75">
        <v>0.19</v>
      </c>
      <c r="F12" s="76"/>
      <c r="G12" s="74">
        <f>IFERROR(TRUNC(ROUND(D12*E12,2),2),0)</f>
        <v>0.81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0.19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0.19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0.19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2</v>
      </c>
      <c r="C16" s="73">
        <v>0.5</v>
      </c>
      <c r="D16" s="74">
        <f t="shared" si="0"/>
        <v>1</v>
      </c>
      <c r="E16" s="75">
        <v>0.19</v>
      </c>
      <c r="F16" s="76"/>
      <c r="G16" s="74">
        <f t="shared" si="1"/>
        <v>0.19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0.19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0</v>
      </c>
      <c r="C18" s="73">
        <v>0.15</v>
      </c>
      <c r="D18" s="74">
        <f t="shared" si="0"/>
        <v>0</v>
      </c>
      <c r="E18" s="75">
        <v>0.19</v>
      </c>
      <c r="F18" s="76"/>
      <c r="G18" s="74">
        <f t="shared" si="1"/>
        <v>0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0.19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2</v>
      </c>
      <c r="C20" s="73">
        <v>0.2</v>
      </c>
      <c r="D20" s="74">
        <f t="shared" si="0"/>
        <v>0.4</v>
      </c>
      <c r="E20" s="75">
        <v>0.19</v>
      </c>
      <c r="F20" s="76"/>
      <c r="G20" s="74">
        <f t="shared" si="1"/>
        <v>0.08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2</v>
      </c>
      <c r="C21" s="73">
        <v>0.2</v>
      </c>
      <c r="D21" s="74">
        <f t="shared" si="0"/>
        <v>0.4</v>
      </c>
      <c r="E21" s="75">
        <v>0.19</v>
      </c>
      <c r="F21" s="76"/>
      <c r="G21" s="74">
        <f t="shared" si="1"/>
        <v>0.08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3</v>
      </c>
      <c r="C22" s="73">
        <v>0.17</v>
      </c>
      <c r="D22" s="74">
        <f t="shared" si="0"/>
        <v>0.51</v>
      </c>
      <c r="E22" s="75">
        <v>0.19</v>
      </c>
      <c r="F22" s="76"/>
      <c r="G22" s="74">
        <f t="shared" si="1"/>
        <v>0.1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0</v>
      </c>
      <c r="C23" s="73">
        <v>0.05</v>
      </c>
      <c r="D23" s="74">
        <f t="shared" si="0"/>
        <v>0</v>
      </c>
      <c r="E23" s="75">
        <v>0.19</v>
      </c>
      <c r="F23" s="76"/>
      <c r="G23" s="74">
        <f t="shared" si="1"/>
        <v>0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0</v>
      </c>
      <c r="C24" s="73">
        <v>0.05</v>
      </c>
      <c r="D24" s="74">
        <f t="shared" si="0"/>
        <v>0</v>
      </c>
      <c r="E24" s="75">
        <v>0.19</v>
      </c>
      <c r="F24" s="76"/>
      <c r="G24" s="74">
        <f t="shared" si="1"/>
        <v>0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0.19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 t="s">
        <v>18</v>
      </c>
      <c r="C26" s="73">
        <v>2</v>
      </c>
      <c r="D26" s="74">
        <f t="shared" si="0"/>
        <v>0</v>
      </c>
      <c r="E26" s="75">
        <v>0.19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1.26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0.19</v>
      </c>
      <c r="F33" s="76"/>
      <c r="G33" s="76">
        <f>IFERROR(TRUNC(ROUND(D33*E33,2),2),0)</f>
        <v>1.05</v>
      </c>
    </row>
    <row r="34" spans="1:14" x14ac:dyDescent="0.25">
      <c r="A34" s="83" t="s">
        <v>120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0.19</v>
      </c>
      <c r="F34" s="76"/>
      <c r="G34" s="76">
        <f t="shared" ref="G34:G38" si="4">IFERROR(TRUNC(ROUND(D34*E34,2),2),0)</f>
        <v>0.95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0.19</v>
      </c>
      <c r="F35" s="76"/>
      <c r="G35" s="76">
        <f t="shared" si="4"/>
        <v>0.86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0.19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0.19</v>
      </c>
      <c r="F37" s="76"/>
      <c r="G37" s="76">
        <f t="shared" si="4"/>
        <v>1.24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4.0999999999999996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182</v>
      </c>
      <c r="B44" s="108"/>
      <c r="C44" s="109" t="s">
        <v>11</v>
      </c>
      <c r="D44" s="110">
        <v>1</v>
      </c>
      <c r="E44" s="111">
        <v>4.5</v>
      </c>
      <c r="F44" s="112"/>
      <c r="G44" s="83">
        <f>IFERROR(TRUNC(ROUND(D44*E44,2),2),0)</f>
        <v>4.5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183</v>
      </c>
      <c r="B45" s="115"/>
      <c r="C45" s="109" t="s">
        <v>149</v>
      </c>
      <c r="D45" s="110">
        <v>1</v>
      </c>
      <c r="E45" s="116">
        <v>2.08</v>
      </c>
      <c r="F45" s="78"/>
      <c r="G45" s="83">
        <f t="shared" ref="G45:G63" si="5">IFERROR(TRUNC(ROUND(D45*E45,2),2),0)</f>
        <v>2.08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184</v>
      </c>
      <c r="B46" s="115"/>
      <c r="C46" s="117" t="s">
        <v>11</v>
      </c>
      <c r="D46" s="118">
        <v>1</v>
      </c>
      <c r="E46" s="119">
        <v>13.87</v>
      </c>
      <c r="F46" s="76"/>
      <c r="G46" s="83">
        <f t="shared" si="5"/>
        <v>13.87</v>
      </c>
      <c r="I46" s="100"/>
      <c r="J46" s="113"/>
      <c r="K46" s="100"/>
      <c r="L46" s="100"/>
      <c r="M46" s="100"/>
      <c r="N46" s="100"/>
    </row>
    <row r="47" spans="1:14" ht="25.5" x14ac:dyDescent="0.25">
      <c r="A47" s="114" t="s">
        <v>185</v>
      </c>
      <c r="B47" s="115"/>
      <c r="C47" s="109" t="s">
        <v>11</v>
      </c>
      <c r="D47" s="110">
        <v>1</v>
      </c>
      <c r="E47" s="119">
        <v>5.28</v>
      </c>
      <c r="F47" s="76"/>
      <c r="G47" s="83">
        <f t="shared" si="5"/>
        <v>5.28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186</v>
      </c>
      <c r="B48" s="115"/>
      <c r="C48" s="109" t="s">
        <v>11</v>
      </c>
      <c r="D48" s="110">
        <v>1</v>
      </c>
      <c r="E48" s="119">
        <v>4.2</v>
      </c>
      <c r="F48" s="76"/>
      <c r="G48" s="83">
        <f t="shared" si="5"/>
        <v>4.2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187</v>
      </c>
      <c r="B49" s="115"/>
      <c r="C49" s="109" t="s">
        <v>11</v>
      </c>
      <c r="D49" s="110">
        <v>1</v>
      </c>
      <c r="E49" s="119">
        <v>1.55</v>
      </c>
      <c r="F49" s="76"/>
      <c r="G49" s="83">
        <f t="shared" si="5"/>
        <v>1.55</v>
      </c>
      <c r="I49" s="100"/>
      <c r="J49" s="113"/>
      <c r="K49" s="100"/>
      <c r="L49" s="100"/>
      <c r="M49" s="100"/>
      <c r="N49" s="100"/>
    </row>
    <row r="50" spans="1:14" x14ac:dyDescent="0.25">
      <c r="A50" s="114" t="s">
        <v>18</v>
      </c>
      <c r="B50" s="115"/>
      <c r="C50" s="109" t="s">
        <v>18</v>
      </c>
      <c r="D50" s="110" t="s">
        <v>18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18</v>
      </c>
      <c r="B51" s="115"/>
      <c r="C51" s="109" t="s">
        <v>18</v>
      </c>
      <c r="D51" s="110" t="s">
        <v>18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18</v>
      </c>
      <c r="B52" s="115"/>
      <c r="C52" s="109" t="s">
        <v>18</v>
      </c>
      <c r="D52" s="110" t="s">
        <v>18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18</v>
      </c>
      <c r="B53" s="115"/>
      <c r="C53" s="109" t="s">
        <v>18</v>
      </c>
      <c r="D53" s="110" t="s">
        <v>18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18</v>
      </c>
      <c r="B54" s="115"/>
      <c r="C54" s="109" t="s">
        <v>18</v>
      </c>
      <c r="D54" s="110" t="s">
        <v>18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18</v>
      </c>
      <c r="B55" s="73"/>
      <c r="C55" s="109" t="s">
        <v>18</v>
      </c>
      <c r="D55" s="110" t="s">
        <v>18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18</v>
      </c>
      <c r="B56" s="115"/>
      <c r="C56" s="109" t="s">
        <v>18</v>
      </c>
      <c r="D56" s="110" t="s">
        <v>18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18</v>
      </c>
      <c r="B57" s="115"/>
      <c r="C57" s="109" t="s">
        <v>18</v>
      </c>
      <c r="D57" s="110" t="s">
        <v>18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18</v>
      </c>
      <c r="B58" s="115"/>
      <c r="C58" s="109" t="s">
        <v>18</v>
      </c>
      <c r="D58" s="110" t="s">
        <v>18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18</v>
      </c>
      <c r="B59" s="115"/>
      <c r="C59" s="109" t="s">
        <v>18</v>
      </c>
      <c r="D59" s="110" t="s">
        <v>18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18</v>
      </c>
      <c r="B60" s="115"/>
      <c r="C60" s="109" t="s">
        <v>18</v>
      </c>
      <c r="D60" s="110" t="s">
        <v>18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18</v>
      </c>
      <c r="B61" s="73"/>
      <c r="C61" s="83" t="s">
        <v>18</v>
      </c>
      <c r="D61" s="83" t="s">
        <v>18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18</v>
      </c>
      <c r="B62" s="73"/>
      <c r="C62" s="83" t="s">
        <v>18</v>
      </c>
      <c r="D62" s="83" t="s">
        <v>18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18</v>
      </c>
      <c r="B63" s="87"/>
      <c r="C63" s="86" t="s">
        <v>18</v>
      </c>
      <c r="D63" s="86" t="s">
        <v>18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18</v>
      </c>
      <c r="B64" s="91"/>
      <c r="C64" s="90" t="s">
        <v>18</v>
      </c>
      <c r="D64" s="90" t="s">
        <v>18</v>
      </c>
      <c r="E64" s="102">
        <v>0</v>
      </c>
      <c r="F64" s="103"/>
      <c r="G64" s="103">
        <f>TRUNC(ROUND(SUM(G44:G63),2),2)</f>
        <v>31.48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6.24</v>
      </c>
      <c r="F69" s="76"/>
      <c r="G69" s="83">
        <f>IFERROR(TRUNC(ROUND(D69*E69,2),2),0)</f>
        <v>6.24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6.24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43.08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1.29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0.05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44.42</v>
      </c>
      <c r="U75" t="s">
        <v>141</v>
      </c>
      <c r="V75">
        <f>+TRUNC(ROUND(G29+G40+G71+G73+G74,2),2)</f>
        <v>12.94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31.48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24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1</v>
      </c>
      <c r="C12" s="73">
        <v>4.25</v>
      </c>
      <c r="D12" s="74">
        <f>IFERROR(ROUND(B12*C12,5),0)</f>
        <v>4.25</v>
      </c>
      <c r="E12" s="75">
        <v>0.03</v>
      </c>
      <c r="F12" s="76"/>
      <c r="G12" s="74">
        <f>IFERROR(TRUNC(ROUND(D12*E12,2),2),0)</f>
        <v>0.13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0.03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0.03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0.03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2</v>
      </c>
      <c r="C16" s="73">
        <v>0.5</v>
      </c>
      <c r="D16" s="74">
        <f t="shared" si="0"/>
        <v>1</v>
      </c>
      <c r="E16" s="75">
        <v>0.03</v>
      </c>
      <c r="F16" s="76"/>
      <c r="G16" s="74">
        <f t="shared" si="1"/>
        <v>0.03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0.03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0</v>
      </c>
      <c r="C18" s="73">
        <v>0.15</v>
      </c>
      <c r="D18" s="74">
        <f t="shared" si="0"/>
        <v>0</v>
      </c>
      <c r="E18" s="75">
        <v>0.03</v>
      </c>
      <c r="F18" s="76"/>
      <c r="G18" s="74">
        <f t="shared" si="1"/>
        <v>0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0.03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2</v>
      </c>
      <c r="C20" s="73">
        <v>0.2</v>
      </c>
      <c r="D20" s="74">
        <f t="shared" si="0"/>
        <v>0.4</v>
      </c>
      <c r="E20" s="75">
        <v>0.03</v>
      </c>
      <c r="F20" s="76"/>
      <c r="G20" s="74">
        <f t="shared" si="1"/>
        <v>0.01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2</v>
      </c>
      <c r="C21" s="73">
        <v>0.2</v>
      </c>
      <c r="D21" s="74">
        <f t="shared" si="0"/>
        <v>0.4</v>
      </c>
      <c r="E21" s="75">
        <v>0.03</v>
      </c>
      <c r="F21" s="76"/>
      <c r="G21" s="74">
        <f t="shared" si="1"/>
        <v>0.01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3</v>
      </c>
      <c r="C22" s="73">
        <v>0.17</v>
      </c>
      <c r="D22" s="74">
        <f t="shared" si="0"/>
        <v>0.51</v>
      </c>
      <c r="E22" s="75">
        <v>0.03</v>
      </c>
      <c r="F22" s="76"/>
      <c r="G22" s="74">
        <f t="shared" si="1"/>
        <v>0.02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0</v>
      </c>
      <c r="C23" s="73">
        <v>0.05</v>
      </c>
      <c r="D23" s="74">
        <f t="shared" si="0"/>
        <v>0</v>
      </c>
      <c r="E23" s="75">
        <v>0.03</v>
      </c>
      <c r="F23" s="76"/>
      <c r="G23" s="74">
        <f t="shared" si="1"/>
        <v>0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0</v>
      </c>
      <c r="C24" s="73">
        <v>0.05</v>
      </c>
      <c r="D24" s="74">
        <f t="shared" si="0"/>
        <v>0</v>
      </c>
      <c r="E24" s="75">
        <v>0.03</v>
      </c>
      <c r="F24" s="76"/>
      <c r="G24" s="74">
        <f t="shared" si="1"/>
        <v>0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0.03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0.03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0.2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0.03</v>
      </c>
      <c r="F33" s="76"/>
      <c r="G33" s="76">
        <f>IFERROR(TRUNC(ROUND(D33*E33,2),2),0)</f>
        <v>0.17</v>
      </c>
    </row>
    <row r="34" spans="1:14" x14ac:dyDescent="0.25">
      <c r="A34" s="83" t="s">
        <v>120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0.03</v>
      </c>
      <c r="F34" s="76"/>
      <c r="G34" s="76">
        <f t="shared" ref="G34:G38" si="4">IFERROR(TRUNC(ROUND(D34*E34,2),2),0)</f>
        <v>0.15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0.03</v>
      </c>
      <c r="F35" s="76"/>
      <c r="G35" s="76">
        <f t="shared" si="4"/>
        <v>0.14000000000000001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0.03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0.03</v>
      </c>
      <c r="F37" s="76"/>
      <c r="G37" s="76">
        <f t="shared" si="4"/>
        <v>0.2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0.66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182</v>
      </c>
      <c r="B44" s="108"/>
      <c r="C44" s="109" t="s">
        <v>11</v>
      </c>
      <c r="D44" s="110">
        <v>1</v>
      </c>
      <c r="E44" s="111">
        <v>4.5</v>
      </c>
      <c r="F44" s="112"/>
      <c r="G44" s="83">
        <f>IFERROR(TRUNC(ROUND(D44*E44,2),2),0)</f>
        <v>4.5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183</v>
      </c>
      <c r="B45" s="115"/>
      <c r="C45" s="109" t="s">
        <v>149</v>
      </c>
      <c r="D45" s="110">
        <v>2</v>
      </c>
      <c r="E45" s="116">
        <v>2.08</v>
      </c>
      <c r="F45" s="78"/>
      <c r="G45" s="83">
        <f t="shared" ref="G45:G63" si="5">IFERROR(TRUNC(ROUND(D45*E45,2),2),0)</f>
        <v>4.16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184</v>
      </c>
      <c r="B46" s="115"/>
      <c r="C46" s="117" t="s">
        <v>11</v>
      </c>
      <c r="D46" s="118">
        <v>2</v>
      </c>
      <c r="E46" s="119">
        <v>13.87</v>
      </c>
      <c r="F46" s="76"/>
      <c r="G46" s="83">
        <f t="shared" si="5"/>
        <v>27.74</v>
      </c>
      <c r="I46" s="100"/>
      <c r="J46" s="113"/>
      <c r="K46" s="100"/>
      <c r="L46" s="100"/>
      <c r="M46" s="100"/>
      <c r="N46" s="100"/>
    </row>
    <row r="47" spans="1:14" ht="25.5" x14ac:dyDescent="0.25">
      <c r="A47" s="114" t="s">
        <v>185</v>
      </c>
      <c r="B47" s="115"/>
      <c r="C47" s="109" t="s">
        <v>11</v>
      </c>
      <c r="D47" s="110">
        <v>2</v>
      </c>
      <c r="E47" s="119">
        <v>5.28</v>
      </c>
      <c r="F47" s="76"/>
      <c r="G47" s="83">
        <f t="shared" si="5"/>
        <v>10.56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186</v>
      </c>
      <c r="B48" s="115"/>
      <c r="C48" s="109" t="s">
        <v>11</v>
      </c>
      <c r="D48" s="110">
        <v>2</v>
      </c>
      <c r="E48" s="119">
        <v>4.2</v>
      </c>
      <c r="F48" s="76"/>
      <c r="G48" s="83">
        <f t="shared" si="5"/>
        <v>8.4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187</v>
      </c>
      <c r="B49" s="115"/>
      <c r="C49" s="109" t="s">
        <v>11</v>
      </c>
      <c r="D49" s="110">
        <v>2</v>
      </c>
      <c r="E49" s="119">
        <v>1.55</v>
      </c>
      <c r="F49" s="76"/>
      <c r="G49" s="83">
        <f t="shared" si="5"/>
        <v>3.1</v>
      </c>
      <c r="I49" s="100"/>
      <c r="J49" s="113"/>
      <c r="K49" s="100"/>
      <c r="L49" s="100"/>
      <c r="M49" s="100"/>
      <c r="N49" s="100"/>
    </row>
    <row r="50" spans="1:14" ht="38.25" x14ac:dyDescent="0.25">
      <c r="A50" s="114" t="s">
        <v>188</v>
      </c>
      <c r="B50" s="115"/>
      <c r="C50" s="109" t="s">
        <v>11</v>
      </c>
      <c r="D50" s="110">
        <v>1</v>
      </c>
      <c r="E50" s="119">
        <v>9.1</v>
      </c>
      <c r="F50" s="76"/>
      <c r="G50" s="83">
        <f t="shared" si="5"/>
        <v>9.1</v>
      </c>
      <c r="I50" s="100"/>
      <c r="J50" s="113"/>
      <c r="K50" s="100"/>
      <c r="L50" s="100"/>
      <c r="M50" s="100"/>
      <c r="N50" s="100"/>
    </row>
    <row r="51" spans="1:14" ht="25.5" x14ac:dyDescent="0.25">
      <c r="A51" s="114" t="s">
        <v>189</v>
      </c>
      <c r="B51" s="115"/>
      <c r="C51" s="109" t="s">
        <v>11</v>
      </c>
      <c r="D51" s="110">
        <v>1</v>
      </c>
      <c r="E51" s="119">
        <v>8.49</v>
      </c>
      <c r="F51" s="76"/>
      <c r="G51" s="83">
        <f t="shared" si="5"/>
        <v>8.49</v>
      </c>
      <c r="I51" s="100"/>
      <c r="J51" s="113"/>
      <c r="K51" s="100"/>
      <c r="L51" s="100"/>
      <c r="M51" s="100"/>
      <c r="N51" s="100"/>
    </row>
    <row r="52" spans="1:14" ht="25.5" x14ac:dyDescent="0.25">
      <c r="A52" s="114" t="s">
        <v>190</v>
      </c>
      <c r="B52" s="115"/>
      <c r="C52" s="109" t="s">
        <v>28</v>
      </c>
      <c r="D52" s="110">
        <v>2</v>
      </c>
      <c r="E52" s="119">
        <v>0.37</v>
      </c>
      <c r="F52" s="76"/>
      <c r="G52" s="83">
        <f t="shared" si="5"/>
        <v>0.74</v>
      </c>
      <c r="I52" s="100"/>
      <c r="J52" s="113"/>
      <c r="K52" s="100"/>
      <c r="L52" s="100"/>
      <c r="M52" s="100"/>
      <c r="N52" s="100"/>
    </row>
    <row r="53" spans="1:14" ht="25.5" x14ac:dyDescent="0.25">
      <c r="A53" s="114" t="s">
        <v>191</v>
      </c>
      <c r="B53" s="115"/>
      <c r="C53" s="109" t="s">
        <v>11</v>
      </c>
      <c r="D53" s="110">
        <v>1</v>
      </c>
      <c r="E53" s="119">
        <v>3.87</v>
      </c>
      <c r="F53" s="76"/>
      <c r="G53" s="83">
        <f t="shared" si="5"/>
        <v>3.87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18</v>
      </c>
      <c r="B54" s="115"/>
      <c r="C54" s="109" t="s">
        <v>18</v>
      </c>
      <c r="D54" s="110" t="s">
        <v>18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18</v>
      </c>
      <c r="B55" s="73"/>
      <c r="C55" s="109" t="s">
        <v>18</v>
      </c>
      <c r="D55" s="110" t="s">
        <v>18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18</v>
      </c>
      <c r="B56" s="115"/>
      <c r="C56" s="109" t="s">
        <v>18</v>
      </c>
      <c r="D56" s="110" t="s">
        <v>18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18</v>
      </c>
      <c r="B57" s="115"/>
      <c r="C57" s="109" t="s">
        <v>18</v>
      </c>
      <c r="D57" s="110" t="s">
        <v>18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18</v>
      </c>
      <c r="B58" s="115"/>
      <c r="C58" s="109" t="s">
        <v>18</v>
      </c>
      <c r="D58" s="110" t="s">
        <v>18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18</v>
      </c>
      <c r="B59" s="115"/>
      <c r="C59" s="109" t="s">
        <v>18</v>
      </c>
      <c r="D59" s="110" t="s">
        <v>18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18</v>
      </c>
      <c r="B60" s="115"/>
      <c r="C60" s="109" t="s">
        <v>18</v>
      </c>
      <c r="D60" s="110" t="s">
        <v>18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18</v>
      </c>
      <c r="B61" s="73"/>
      <c r="C61" s="83" t="s">
        <v>18</v>
      </c>
      <c r="D61" s="83" t="s">
        <v>18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18</v>
      </c>
      <c r="B62" s="73"/>
      <c r="C62" s="83" t="s">
        <v>18</v>
      </c>
      <c r="D62" s="83" t="s">
        <v>18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18</v>
      </c>
      <c r="B63" s="87"/>
      <c r="C63" s="86" t="s">
        <v>18</v>
      </c>
      <c r="D63" s="86" t="s">
        <v>18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18</v>
      </c>
      <c r="B64" s="91"/>
      <c r="C64" s="90" t="s">
        <v>18</v>
      </c>
      <c r="D64" s="90" t="s">
        <v>18</v>
      </c>
      <c r="E64" s="102">
        <v>0</v>
      </c>
      <c r="F64" s="103"/>
      <c r="G64" s="103">
        <f>TRUNC(ROUND(SUM(G44:G63),2),2)</f>
        <v>80.66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11.26</v>
      </c>
      <c r="F69" s="76"/>
      <c r="G69" s="83">
        <f>IFERROR(TRUNC(ROUND(D69*E69,2),2),0)</f>
        <v>11.26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11.26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92.78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2.78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0.1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95.66</v>
      </c>
      <c r="U75" t="s">
        <v>141</v>
      </c>
      <c r="V75">
        <f>+TRUNC(ROUND(G29+G40+G71+G73+G74,2),2)</f>
        <v>15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80.66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59" orientation="portrait" horizontalDpi="4294967293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25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1</v>
      </c>
      <c r="C12" s="73">
        <v>4.25</v>
      </c>
      <c r="D12" s="74">
        <f>IFERROR(ROUND(B12*C12,5),0)</f>
        <v>4.25</v>
      </c>
      <c r="E12" s="75">
        <v>0.12</v>
      </c>
      <c r="F12" s="76"/>
      <c r="G12" s="74">
        <f>IFERROR(TRUNC(ROUND(D12*E12,2),2),0)</f>
        <v>0.51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0.12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0.12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0.12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0.12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0.12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2</v>
      </c>
      <c r="C18" s="73">
        <v>0.15</v>
      </c>
      <c r="D18" s="74">
        <f t="shared" si="0"/>
        <v>0.3</v>
      </c>
      <c r="E18" s="75">
        <v>0.12</v>
      </c>
      <c r="F18" s="76"/>
      <c r="G18" s="74">
        <f t="shared" si="1"/>
        <v>0.04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0.12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0.12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0.12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2</v>
      </c>
      <c r="C22" s="73">
        <v>0.17</v>
      </c>
      <c r="D22" s="74">
        <f t="shared" si="0"/>
        <v>0.34</v>
      </c>
      <c r="E22" s="75">
        <v>0.12</v>
      </c>
      <c r="F22" s="76"/>
      <c r="G22" s="74">
        <f t="shared" si="1"/>
        <v>0.04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2</v>
      </c>
      <c r="C23" s="73">
        <v>0.05</v>
      </c>
      <c r="D23" s="74">
        <f t="shared" si="0"/>
        <v>0.1</v>
      </c>
      <c r="E23" s="75">
        <v>0.12</v>
      </c>
      <c r="F23" s="76"/>
      <c r="G23" s="74">
        <f t="shared" si="1"/>
        <v>0.01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5</v>
      </c>
      <c r="C24" s="73">
        <v>0.05</v>
      </c>
      <c r="D24" s="74">
        <f t="shared" si="0"/>
        <v>0.25</v>
      </c>
      <c r="E24" s="75">
        <v>0.12</v>
      </c>
      <c r="F24" s="76"/>
      <c r="G24" s="74">
        <f t="shared" si="1"/>
        <v>0.03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0.12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0.12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0.63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0.12</v>
      </c>
      <c r="F33" s="76"/>
      <c r="G33" s="76">
        <f>IFERROR(TRUNC(ROUND(D33*E33,2),2),0)</f>
        <v>0.66</v>
      </c>
    </row>
    <row r="34" spans="1:14" x14ac:dyDescent="0.25">
      <c r="A34" s="83" t="s">
        <v>120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0.12</v>
      </c>
      <c r="F34" s="76"/>
      <c r="G34" s="76">
        <f t="shared" ref="G34:G38" si="4">IFERROR(TRUNC(ROUND(D34*E34,2),2),0)</f>
        <v>1.2</v>
      </c>
    </row>
    <row r="35" spans="1:14" x14ac:dyDescent="0.25">
      <c r="A35" s="83" t="s">
        <v>121</v>
      </c>
      <c r="B35" s="99">
        <v>2</v>
      </c>
      <c r="C35" s="83">
        <v>4.5</v>
      </c>
      <c r="D35" s="74">
        <f t="shared" si="3"/>
        <v>9</v>
      </c>
      <c r="E35" s="73">
        <v>0.12</v>
      </c>
      <c r="F35" s="76"/>
      <c r="G35" s="76">
        <f t="shared" si="4"/>
        <v>1.08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0.12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0</v>
      </c>
      <c r="C37" s="83">
        <v>6.5</v>
      </c>
      <c r="D37" s="74">
        <f t="shared" si="3"/>
        <v>0</v>
      </c>
      <c r="E37" s="73">
        <v>0.12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2.94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192</v>
      </c>
      <c r="B44" s="108"/>
      <c r="C44" s="109" t="s">
        <v>11</v>
      </c>
      <c r="D44" s="110">
        <v>1</v>
      </c>
      <c r="E44" s="111">
        <v>4.5</v>
      </c>
      <c r="F44" s="112"/>
      <c r="G44" s="83">
        <f>IFERROR(TRUNC(ROUND(D44*E44,2),2),0)</f>
        <v>4.5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171</v>
      </c>
      <c r="B45" s="115"/>
      <c r="C45" s="109" t="s">
        <v>11</v>
      </c>
      <c r="D45" s="110">
        <v>1</v>
      </c>
      <c r="E45" s="116">
        <v>0.97</v>
      </c>
      <c r="F45" s="78"/>
      <c r="G45" s="83">
        <f t="shared" ref="G45:G63" si="5">IFERROR(TRUNC(ROUND(D45*E45,2),2),0)</f>
        <v>0.97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172</v>
      </c>
      <c r="B46" s="115"/>
      <c r="C46" s="117" t="s">
        <v>11</v>
      </c>
      <c r="D46" s="118">
        <v>1</v>
      </c>
      <c r="E46" s="119">
        <v>4.41</v>
      </c>
      <c r="F46" s="76"/>
      <c r="G46" s="83">
        <f t="shared" si="5"/>
        <v>4.41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193</v>
      </c>
      <c r="B47" s="115"/>
      <c r="C47" s="109" t="s">
        <v>28</v>
      </c>
      <c r="D47" s="110">
        <v>2</v>
      </c>
      <c r="E47" s="119">
        <v>0.09</v>
      </c>
      <c r="F47" s="76"/>
      <c r="G47" s="83">
        <f t="shared" si="5"/>
        <v>0.18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194</v>
      </c>
      <c r="B48" s="115"/>
      <c r="C48" s="109" t="s">
        <v>11</v>
      </c>
      <c r="D48" s="110">
        <v>1</v>
      </c>
      <c r="E48" s="119">
        <v>2.87</v>
      </c>
      <c r="F48" s="76"/>
      <c r="G48" s="83">
        <f t="shared" si="5"/>
        <v>2.87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128</v>
      </c>
      <c r="B64" s="91"/>
      <c r="C64" s="90">
        <v>0</v>
      </c>
      <c r="D64" s="90">
        <v>0</v>
      </c>
      <c r="E64" s="102">
        <v>1.55</v>
      </c>
      <c r="F64" s="103"/>
      <c r="G64" s="103">
        <f>TRUNC(ROUND(SUM(G44:G63),2),2)</f>
        <v>12.93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4.12</v>
      </c>
      <c r="F69" s="76"/>
      <c r="G69" s="83">
        <f>IFERROR(TRUNC(ROUND(D69*E69,2),2),0)</f>
        <v>4.12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4.12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20.62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0.62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0.02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21.26</v>
      </c>
      <c r="U75" t="s">
        <v>141</v>
      </c>
      <c r="V75">
        <f>+TRUNC(ROUND(G29+G40+G71+G73+G74,2),2)</f>
        <v>8.33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12.93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AF5" sqref="AF5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10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</v>
      </c>
      <c r="C12" s="73">
        <v>4.25</v>
      </c>
      <c r="D12" s="74">
        <f>IFERROR(ROUND(B12*C12,5),0)</f>
        <v>0</v>
      </c>
      <c r="E12" s="75">
        <v>1.22</v>
      </c>
      <c r="F12" s="76"/>
      <c r="G12" s="74">
        <f>IFERROR(TRUNC(ROUND(D12*E12,2),2),0)</f>
        <v>0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1.22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1.22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1.22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1.22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1.22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0</v>
      </c>
      <c r="C18" s="73">
        <v>0.15</v>
      </c>
      <c r="D18" s="74">
        <f t="shared" si="0"/>
        <v>0</v>
      </c>
      <c r="E18" s="75">
        <v>1.22</v>
      </c>
      <c r="F18" s="76"/>
      <c r="G18" s="74">
        <f t="shared" si="1"/>
        <v>0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1.22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1.22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1.22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0</v>
      </c>
      <c r="C22" s="73">
        <v>0.17</v>
      </c>
      <c r="D22" s="74">
        <f t="shared" si="0"/>
        <v>0</v>
      </c>
      <c r="E22" s="75">
        <v>1.22</v>
      </c>
      <c r="F22" s="76"/>
      <c r="G22" s="74">
        <f t="shared" si="1"/>
        <v>0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0</v>
      </c>
      <c r="C23" s="73">
        <v>0.05</v>
      </c>
      <c r="D23" s="74">
        <f t="shared" si="0"/>
        <v>0</v>
      </c>
      <c r="E23" s="75">
        <v>1.22</v>
      </c>
      <c r="F23" s="76"/>
      <c r="G23" s="74">
        <f t="shared" si="1"/>
        <v>0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1</v>
      </c>
      <c r="C24" s="73">
        <v>0.05</v>
      </c>
      <c r="D24" s="74">
        <f t="shared" si="0"/>
        <v>0.05</v>
      </c>
      <c r="E24" s="75">
        <v>1.22</v>
      </c>
      <c r="F24" s="76"/>
      <c r="G24" s="74">
        <f t="shared" si="1"/>
        <v>0.06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1.22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1</v>
      </c>
      <c r="C26" s="73">
        <v>2</v>
      </c>
      <c r="D26" s="74">
        <f t="shared" si="0"/>
        <v>2</v>
      </c>
      <c r="E26" s="75">
        <v>1.22</v>
      </c>
      <c r="F26" s="76"/>
      <c r="G26" s="74">
        <f t="shared" si="1"/>
        <v>2.44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2.5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0</v>
      </c>
      <c r="C33" s="83">
        <v>5.5</v>
      </c>
      <c r="D33" s="74">
        <f>IFERROR(ROUND(B33*C33,5),0)</f>
        <v>0</v>
      </c>
      <c r="E33" s="73">
        <v>1.22</v>
      </c>
      <c r="F33" s="76"/>
      <c r="G33" s="76">
        <f>IFERROR(TRUNC(ROUND(D33*E33,2),2),0)</f>
        <v>0</v>
      </c>
    </row>
    <row r="34" spans="1:14" x14ac:dyDescent="0.25">
      <c r="A34" s="83" t="s">
        <v>120</v>
      </c>
      <c r="B34" s="99">
        <v>0</v>
      </c>
      <c r="C34" s="83">
        <v>5</v>
      </c>
      <c r="D34" s="74">
        <f t="shared" ref="D34:D38" si="3">IFERROR(ROUND(B34*C34,5),0)</f>
        <v>0</v>
      </c>
      <c r="E34" s="73">
        <v>1.22</v>
      </c>
      <c r="F34" s="76"/>
      <c r="G34" s="76">
        <f t="shared" ref="G34:G38" si="4">IFERROR(TRUNC(ROUND(D34*E34,2),2),0)</f>
        <v>0</v>
      </c>
    </row>
    <row r="35" spans="1:14" x14ac:dyDescent="0.25">
      <c r="A35" s="83" t="s">
        <v>121</v>
      </c>
      <c r="B35" s="99">
        <v>0</v>
      </c>
      <c r="C35" s="83">
        <v>4.5</v>
      </c>
      <c r="D35" s="74">
        <f t="shared" si="3"/>
        <v>0</v>
      </c>
      <c r="E35" s="73">
        <v>1.22</v>
      </c>
      <c r="F35" s="76"/>
      <c r="G35" s="76">
        <f t="shared" si="4"/>
        <v>0</v>
      </c>
    </row>
    <row r="36" spans="1:14" x14ac:dyDescent="0.25">
      <c r="A36" s="83" t="s">
        <v>122</v>
      </c>
      <c r="B36" s="99">
        <v>1</v>
      </c>
      <c r="C36" s="83">
        <v>5</v>
      </c>
      <c r="D36" s="74">
        <f t="shared" si="3"/>
        <v>5</v>
      </c>
      <c r="E36" s="73">
        <v>1.22</v>
      </c>
      <c r="F36" s="76"/>
      <c r="G36" s="76">
        <f t="shared" si="4"/>
        <v>6.1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1.22</v>
      </c>
      <c r="F37" s="76"/>
      <c r="G37" s="76">
        <f t="shared" si="4"/>
        <v>7.93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14.03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12</v>
      </c>
      <c r="B44" s="108"/>
      <c r="C44" s="109"/>
      <c r="D44" s="110"/>
      <c r="E44" s="111"/>
      <c r="F44" s="112"/>
      <c r="G44" s="83">
        <f>IFERROR(TRUNC(ROUND(D44*E44,2),2),0)</f>
        <v>0</v>
      </c>
      <c r="I44" s="100"/>
      <c r="J44" s="113"/>
      <c r="K44" s="100"/>
      <c r="L44" s="100"/>
      <c r="M44" s="100"/>
      <c r="N44" s="100"/>
    </row>
    <row r="45" spans="1:14" x14ac:dyDescent="0.25">
      <c r="A45" s="114"/>
      <c r="B45" s="115"/>
      <c r="C45" s="109"/>
      <c r="D45" s="110"/>
      <c r="E45" s="116"/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/>
      <c r="B46" s="115"/>
      <c r="C46" s="117"/>
      <c r="D46" s="118"/>
      <c r="E46" s="119"/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/>
      <c r="B47" s="115"/>
      <c r="C47" s="109"/>
      <c r="D47" s="110"/>
      <c r="E47" s="119"/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/>
      <c r="B48" s="115"/>
      <c r="C48" s="109"/>
      <c r="D48" s="110"/>
      <c r="E48" s="119"/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/>
      <c r="B49" s="115"/>
      <c r="C49" s="109"/>
      <c r="D49" s="110"/>
      <c r="E49" s="119"/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/>
      <c r="B50" s="115"/>
      <c r="C50" s="109"/>
      <c r="D50" s="110"/>
      <c r="E50" s="119"/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/>
      <c r="B51" s="115"/>
      <c r="C51" s="109"/>
      <c r="D51" s="110"/>
      <c r="E51" s="119"/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/>
      <c r="B52" s="115"/>
      <c r="C52" s="109"/>
      <c r="D52" s="110"/>
      <c r="E52" s="119"/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/>
      <c r="B53" s="115"/>
      <c r="C53" s="109"/>
      <c r="D53" s="110"/>
      <c r="E53" s="119"/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/>
      <c r="B54" s="115"/>
      <c r="C54" s="109"/>
      <c r="D54" s="110"/>
      <c r="E54" s="119"/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/>
      <c r="B55" s="73"/>
      <c r="C55" s="109"/>
      <c r="D55" s="110"/>
      <c r="E55" s="99"/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/>
      <c r="B56" s="115"/>
      <c r="C56" s="109"/>
      <c r="D56" s="110"/>
      <c r="E56" s="119"/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/>
      <c r="B57" s="115"/>
      <c r="C57" s="109"/>
      <c r="D57" s="110"/>
      <c r="E57" s="119"/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/>
      <c r="B58" s="115"/>
      <c r="C58" s="109"/>
      <c r="D58" s="110"/>
      <c r="E58" s="119"/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/>
      <c r="B59" s="115"/>
      <c r="C59" s="109"/>
      <c r="D59" s="110"/>
      <c r="E59" s="119"/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/>
      <c r="B60" s="115"/>
      <c r="C60" s="109"/>
      <c r="D60" s="110"/>
      <c r="E60" s="119"/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/>
      <c r="B61" s="73"/>
      <c r="C61" s="83"/>
      <c r="D61" s="83"/>
      <c r="E61" s="99"/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/>
      <c r="B62" s="73"/>
      <c r="C62" s="83"/>
      <c r="D62" s="83"/>
      <c r="E62" s="99"/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/>
      <c r="B63" s="87"/>
      <c r="C63" s="86"/>
      <c r="D63" s="86"/>
      <c r="E63" s="120"/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128</v>
      </c>
      <c r="B64" s="91"/>
      <c r="C64" s="90"/>
      <c r="D64" s="90"/>
      <c r="E64" s="102"/>
      <c r="F64" s="103"/>
      <c r="G64" s="103">
        <f>TRUNC(ROUND(SUM(G44:G63),2),2)</f>
        <v>0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2.2200000000000002</v>
      </c>
      <c r="F69" s="76"/>
      <c r="G69" s="83">
        <f>IFERROR(TRUNC(ROUND(D69*E69,2),2),0)</f>
        <v>2.2200000000000002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2.2200000000000002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18.75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0.56000000000000005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0.02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19.329999999999998</v>
      </c>
      <c r="U75" t="s">
        <v>141</v>
      </c>
      <c r="V75">
        <f>+TRUNC(ROUND(G29+G40+G71+G73+G74,2),2)</f>
        <v>19.329999999999998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0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26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1</v>
      </c>
      <c r="C12" s="73">
        <v>4.25</v>
      </c>
      <c r="D12" s="74">
        <f>IFERROR(ROUND(B12*C12,5),0)</f>
        <v>4.25</v>
      </c>
      <c r="E12" s="75">
        <v>0.12</v>
      </c>
      <c r="F12" s="76"/>
      <c r="G12" s="74">
        <f>IFERROR(TRUNC(ROUND(D12*E12,2),2),0)</f>
        <v>0.51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0.12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0.12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0.12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0.12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0.12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2</v>
      </c>
      <c r="C18" s="73">
        <v>0.15</v>
      </c>
      <c r="D18" s="74">
        <f t="shared" si="0"/>
        <v>0.3</v>
      </c>
      <c r="E18" s="75">
        <v>0.12</v>
      </c>
      <c r="F18" s="76"/>
      <c r="G18" s="74">
        <f t="shared" si="1"/>
        <v>0.04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0.12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0.12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0.12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2</v>
      </c>
      <c r="C22" s="73">
        <v>0.17</v>
      </c>
      <c r="D22" s="74">
        <f t="shared" si="0"/>
        <v>0.34</v>
      </c>
      <c r="E22" s="75">
        <v>0.12</v>
      </c>
      <c r="F22" s="76"/>
      <c r="G22" s="74">
        <f t="shared" si="1"/>
        <v>0.04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2</v>
      </c>
      <c r="C23" s="73">
        <v>0.05</v>
      </c>
      <c r="D23" s="74">
        <f t="shared" si="0"/>
        <v>0.1</v>
      </c>
      <c r="E23" s="75">
        <v>0.12</v>
      </c>
      <c r="F23" s="76"/>
      <c r="G23" s="74">
        <f t="shared" si="1"/>
        <v>0.01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5</v>
      </c>
      <c r="C24" s="73">
        <v>0.05</v>
      </c>
      <c r="D24" s="74">
        <f t="shared" si="0"/>
        <v>0.25</v>
      </c>
      <c r="E24" s="75">
        <v>0.12</v>
      </c>
      <c r="F24" s="76"/>
      <c r="G24" s="74">
        <f t="shared" si="1"/>
        <v>0.03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0.12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0.12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0.63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0.12</v>
      </c>
      <c r="F33" s="76"/>
      <c r="G33" s="76">
        <f>IFERROR(TRUNC(ROUND(D33*E33,2),2),0)</f>
        <v>0.66</v>
      </c>
    </row>
    <row r="34" spans="1:14" x14ac:dyDescent="0.25">
      <c r="A34" s="83" t="s">
        <v>120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0.12</v>
      </c>
      <c r="F34" s="76"/>
      <c r="G34" s="76">
        <f t="shared" ref="G34:G38" si="4">IFERROR(TRUNC(ROUND(D34*E34,2),2),0)</f>
        <v>1.2</v>
      </c>
    </row>
    <row r="35" spans="1:14" x14ac:dyDescent="0.25">
      <c r="A35" s="83" t="s">
        <v>121</v>
      </c>
      <c r="B35" s="99">
        <v>2</v>
      </c>
      <c r="C35" s="83">
        <v>4.5</v>
      </c>
      <c r="D35" s="74">
        <f t="shared" si="3"/>
        <v>9</v>
      </c>
      <c r="E35" s="73">
        <v>0.12</v>
      </c>
      <c r="F35" s="76"/>
      <c r="G35" s="76">
        <f t="shared" si="4"/>
        <v>1.08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0.12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0</v>
      </c>
      <c r="C37" s="83">
        <v>6.5</v>
      </c>
      <c r="D37" s="74">
        <f t="shared" si="3"/>
        <v>0</v>
      </c>
      <c r="E37" s="73">
        <v>0.12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2.94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192</v>
      </c>
      <c r="B44" s="108"/>
      <c r="C44" s="109" t="s">
        <v>11</v>
      </c>
      <c r="D44" s="110">
        <v>1</v>
      </c>
      <c r="E44" s="111">
        <v>4.5</v>
      </c>
      <c r="F44" s="112"/>
      <c r="G44" s="83">
        <f>IFERROR(TRUNC(ROUND(D44*E44,2),2),0)</f>
        <v>4.5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171</v>
      </c>
      <c r="B45" s="115"/>
      <c r="C45" s="109" t="s">
        <v>11</v>
      </c>
      <c r="D45" s="110">
        <v>1</v>
      </c>
      <c r="E45" s="116">
        <v>0.97</v>
      </c>
      <c r="F45" s="78"/>
      <c r="G45" s="83">
        <f t="shared" ref="G45:G63" si="5">IFERROR(TRUNC(ROUND(D45*E45,2),2),0)</f>
        <v>0.97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172</v>
      </c>
      <c r="B46" s="115"/>
      <c r="C46" s="117" t="s">
        <v>11</v>
      </c>
      <c r="D46" s="118">
        <v>1</v>
      </c>
      <c r="E46" s="119">
        <v>4.41</v>
      </c>
      <c r="F46" s="76"/>
      <c r="G46" s="83">
        <f t="shared" si="5"/>
        <v>4.41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187</v>
      </c>
      <c r="B47" s="115"/>
      <c r="C47" s="109" t="s">
        <v>11</v>
      </c>
      <c r="D47" s="110">
        <v>1</v>
      </c>
      <c r="E47" s="119">
        <v>1.55</v>
      </c>
      <c r="F47" s="76"/>
      <c r="G47" s="83">
        <f t="shared" si="5"/>
        <v>1.55</v>
      </c>
      <c r="I47" s="100"/>
      <c r="J47" s="113"/>
      <c r="K47" s="100"/>
      <c r="L47" s="100"/>
      <c r="M47" s="100"/>
      <c r="N47" s="100"/>
    </row>
    <row r="48" spans="1:14" x14ac:dyDescent="0.25">
      <c r="A48" s="114">
        <v>0</v>
      </c>
      <c r="B48" s="115"/>
      <c r="C48" s="109">
        <v>0</v>
      </c>
      <c r="D48" s="110">
        <v>0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128</v>
      </c>
      <c r="B64" s="91"/>
      <c r="C64" s="90">
        <v>0</v>
      </c>
      <c r="D64" s="90">
        <v>0</v>
      </c>
      <c r="E64" s="102">
        <v>1.55</v>
      </c>
      <c r="F64" s="103"/>
      <c r="G64" s="103">
        <f>TRUNC(ROUND(SUM(G44:G63),2),2)</f>
        <v>11.43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3.87</v>
      </c>
      <c r="F69" s="76"/>
      <c r="G69" s="83">
        <f>IFERROR(TRUNC(ROUND(D69*E69,2),2),0)</f>
        <v>3.87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3.87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18.87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0.56999999999999995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0.02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19.46</v>
      </c>
      <c r="U75" t="s">
        <v>141</v>
      </c>
      <c r="V75">
        <f>+TRUNC(ROUND(G29+G40+G71+G73+G74,2),2)</f>
        <v>8.0299999999999994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11.43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27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1</v>
      </c>
      <c r="C12" s="73">
        <v>4.25</v>
      </c>
      <c r="D12" s="74">
        <f>IFERROR(ROUND(B12*C12,5),0)</f>
        <v>4.25</v>
      </c>
      <c r="E12" s="75">
        <v>0.14000000000000001</v>
      </c>
      <c r="F12" s="76"/>
      <c r="G12" s="74">
        <f>IFERROR(TRUNC(ROUND(D12*E12,2),2),0)</f>
        <v>0.6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0.14000000000000001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0.14000000000000001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0.14000000000000001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0.14000000000000001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0.14000000000000001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2</v>
      </c>
      <c r="C18" s="73">
        <v>0.15</v>
      </c>
      <c r="D18" s="74">
        <f t="shared" si="0"/>
        <v>0.3</v>
      </c>
      <c r="E18" s="75">
        <v>0.14000000000000001</v>
      </c>
      <c r="F18" s="76"/>
      <c r="G18" s="74">
        <f t="shared" si="1"/>
        <v>0.04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0.14000000000000001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0.14000000000000001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0.14000000000000001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2</v>
      </c>
      <c r="C22" s="73">
        <v>0.17</v>
      </c>
      <c r="D22" s="74">
        <f t="shared" si="0"/>
        <v>0.34</v>
      </c>
      <c r="E22" s="75">
        <v>0.14000000000000001</v>
      </c>
      <c r="F22" s="76"/>
      <c r="G22" s="74">
        <f t="shared" si="1"/>
        <v>0.05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2</v>
      </c>
      <c r="C23" s="73">
        <v>0.05</v>
      </c>
      <c r="D23" s="74">
        <f t="shared" si="0"/>
        <v>0.1</v>
      </c>
      <c r="E23" s="75">
        <v>0.14000000000000001</v>
      </c>
      <c r="F23" s="76"/>
      <c r="G23" s="74">
        <f t="shared" si="1"/>
        <v>0.01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5</v>
      </c>
      <c r="C24" s="73">
        <v>0.05</v>
      </c>
      <c r="D24" s="74">
        <f t="shared" si="0"/>
        <v>0.25</v>
      </c>
      <c r="E24" s="75">
        <v>0.14000000000000001</v>
      </c>
      <c r="F24" s="76"/>
      <c r="G24" s="74">
        <f t="shared" si="1"/>
        <v>0.04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0.14000000000000001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0.14000000000000001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0.74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0.14000000000000001</v>
      </c>
      <c r="F33" s="76"/>
      <c r="G33" s="76">
        <f>IFERROR(TRUNC(ROUND(D33*E33,2),2),0)</f>
        <v>0.77</v>
      </c>
    </row>
    <row r="34" spans="1:14" x14ac:dyDescent="0.25">
      <c r="A34" s="83" t="s">
        <v>120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0.14000000000000001</v>
      </c>
      <c r="F34" s="76"/>
      <c r="G34" s="76">
        <f t="shared" ref="G34:G38" si="4">IFERROR(TRUNC(ROUND(D34*E34,2),2),0)</f>
        <v>1.4</v>
      </c>
    </row>
    <row r="35" spans="1:14" x14ac:dyDescent="0.25">
      <c r="A35" s="83" t="s">
        <v>121</v>
      </c>
      <c r="B35" s="99">
        <v>2</v>
      </c>
      <c r="C35" s="83">
        <v>4.5</v>
      </c>
      <c r="D35" s="74">
        <f t="shared" si="3"/>
        <v>9</v>
      </c>
      <c r="E35" s="73">
        <v>0.14000000000000001</v>
      </c>
      <c r="F35" s="76"/>
      <c r="G35" s="76">
        <f t="shared" si="4"/>
        <v>1.26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0.14000000000000001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0</v>
      </c>
      <c r="C37" s="83">
        <v>6.5</v>
      </c>
      <c r="D37" s="74">
        <f t="shared" si="3"/>
        <v>0</v>
      </c>
      <c r="E37" s="73">
        <v>0.14000000000000001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3.43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192</v>
      </c>
      <c r="B44" s="108"/>
      <c r="C44" s="109" t="s">
        <v>11</v>
      </c>
      <c r="D44" s="110">
        <v>1</v>
      </c>
      <c r="E44" s="111">
        <v>4.5</v>
      </c>
      <c r="F44" s="112"/>
      <c r="G44" s="83">
        <f>IFERROR(TRUNC(ROUND(D44*E44,2),2),0)</f>
        <v>4.5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171</v>
      </c>
      <c r="B45" s="115"/>
      <c r="C45" s="109" t="s">
        <v>11</v>
      </c>
      <c r="D45" s="110">
        <v>2</v>
      </c>
      <c r="E45" s="116">
        <v>0.97</v>
      </c>
      <c r="F45" s="78"/>
      <c r="G45" s="83">
        <f t="shared" ref="G45:G63" si="5">IFERROR(TRUNC(ROUND(D45*E45,2),2),0)</f>
        <v>1.94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172</v>
      </c>
      <c r="B46" s="115"/>
      <c r="C46" s="117" t="s">
        <v>11</v>
      </c>
      <c r="D46" s="118">
        <v>2</v>
      </c>
      <c r="E46" s="119">
        <v>4.41</v>
      </c>
      <c r="F46" s="76"/>
      <c r="G46" s="83">
        <f t="shared" si="5"/>
        <v>8.82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187</v>
      </c>
      <c r="B47" s="115"/>
      <c r="C47" s="109" t="s">
        <v>11</v>
      </c>
      <c r="D47" s="110">
        <v>2</v>
      </c>
      <c r="E47" s="119">
        <v>1.55</v>
      </c>
      <c r="F47" s="76"/>
      <c r="G47" s="83">
        <f t="shared" si="5"/>
        <v>3.1</v>
      </c>
      <c r="I47" s="100"/>
      <c r="J47" s="113"/>
      <c r="K47" s="100"/>
      <c r="L47" s="100"/>
      <c r="M47" s="100"/>
      <c r="N47" s="100"/>
    </row>
    <row r="48" spans="1:14" ht="25.5" x14ac:dyDescent="0.25">
      <c r="A48" s="114" t="s">
        <v>191</v>
      </c>
      <c r="B48" s="115"/>
      <c r="C48" s="109" t="s">
        <v>11</v>
      </c>
      <c r="D48" s="110">
        <v>1</v>
      </c>
      <c r="E48" s="119">
        <v>3.87</v>
      </c>
      <c r="F48" s="76"/>
      <c r="G48" s="83">
        <f t="shared" si="5"/>
        <v>3.87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128</v>
      </c>
      <c r="B64" s="91"/>
      <c r="C64" s="90">
        <v>0</v>
      </c>
      <c r="D64" s="90">
        <v>0</v>
      </c>
      <c r="E64" s="102">
        <v>1.55</v>
      </c>
      <c r="F64" s="103"/>
      <c r="G64" s="103">
        <f>TRUNC(ROUND(SUM(G44:G63),2),2)</f>
        <v>22.23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3</v>
      </c>
      <c r="F69" s="76"/>
      <c r="G69" s="83">
        <f>IFERROR(TRUNC(ROUND(D69*E69,2),2),0)</f>
        <v>3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3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29.4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0.88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0.03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30.31</v>
      </c>
      <c r="U75" t="s">
        <v>141</v>
      </c>
      <c r="V75">
        <f>+TRUNC(ROUND(G29+G40+G71+G73+G74,2),2)</f>
        <v>8.08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22.23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44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</v>
      </c>
      <c r="C12" s="73">
        <v>4.25</v>
      </c>
      <c r="D12" s="74">
        <f>IFERROR(ROUND(B12*C12,5),0)</f>
        <v>0</v>
      </c>
      <c r="E12" s="75">
        <v>0.48</v>
      </c>
      <c r="F12" s="76"/>
      <c r="G12" s="74">
        <f>IFERROR(TRUNC(ROUND(D12*E12,2),2),0)</f>
        <v>0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0.48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0.48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0.48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0.48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0.48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1</v>
      </c>
      <c r="C18" s="73">
        <v>0.15</v>
      </c>
      <c r="D18" s="74">
        <f t="shared" si="0"/>
        <v>0.15</v>
      </c>
      <c r="E18" s="75">
        <v>0.48</v>
      </c>
      <c r="F18" s="76"/>
      <c r="G18" s="74">
        <f t="shared" si="1"/>
        <v>7.0000000000000007E-2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0.48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0.48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0.48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0</v>
      </c>
      <c r="C22" s="73">
        <v>0.17</v>
      </c>
      <c r="D22" s="74">
        <f t="shared" si="0"/>
        <v>0</v>
      </c>
      <c r="E22" s="75">
        <v>0.48</v>
      </c>
      <c r="F22" s="76"/>
      <c r="G22" s="74">
        <f t="shared" si="1"/>
        <v>0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2</v>
      </c>
      <c r="C23" s="73">
        <v>0.05</v>
      </c>
      <c r="D23" s="74">
        <f t="shared" si="0"/>
        <v>0.1</v>
      </c>
      <c r="E23" s="75">
        <v>0.48</v>
      </c>
      <c r="F23" s="76"/>
      <c r="G23" s="74">
        <f t="shared" si="1"/>
        <v>0.05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3</v>
      </c>
      <c r="C24" s="73">
        <v>0.05</v>
      </c>
      <c r="D24" s="74">
        <f t="shared" si="0"/>
        <v>0.15</v>
      </c>
      <c r="E24" s="75">
        <v>0.48</v>
      </c>
      <c r="F24" s="76"/>
      <c r="G24" s="74">
        <f t="shared" si="1"/>
        <v>7.0000000000000007E-2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0.48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0.48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0.19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0.48</v>
      </c>
      <c r="F33" s="76"/>
      <c r="G33" s="76">
        <f>IFERROR(TRUNC(ROUND(D33*E33,2),2),0)</f>
        <v>2.64</v>
      </c>
    </row>
    <row r="34" spans="1:14" x14ac:dyDescent="0.25">
      <c r="A34" s="83" t="s">
        <v>120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0.48</v>
      </c>
      <c r="F34" s="76"/>
      <c r="G34" s="76">
        <f t="shared" ref="G34:G38" si="4">IFERROR(TRUNC(ROUND(D34*E34,2),2),0)</f>
        <v>2.4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0.48</v>
      </c>
      <c r="F35" s="76"/>
      <c r="G35" s="76">
        <f t="shared" si="4"/>
        <v>2.16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0.48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0</v>
      </c>
      <c r="C37" s="83">
        <v>6.5</v>
      </c>
      <c r="D37" s="74">
        <f t="shared" si="3"/>
        <v>0</v>
      </c>
      <c r="E37" s="73">
        <v>0.48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7.2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195</v>
      </c>
      <c r="B44" s="108"/>
      <c r="C44" s="109" t="s">
        <v>11</v>
      </c>
      <c r="D44" s="110">
        <v>1</v>
      </c>
      <c r="E44" s="111">
        <v>18.760000000000002</v>
      </c>
      <c r="F44" s="112"/>
      <c r="G44" s="83">
        <f>IFERROR(TRUNC(ROUND(D44*E44,2),2),0)</f>
        <v>18.760000000000002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196</v>
      </c>
      <c r="B45" s="115"/>
      <c r="C45" s="109" t="s">
        <v>11</v>
      </c>
      <c r="D45" s="110">
        <v>1</v>
      </c>
      <c r="E45" s="116">
        <v>5.4</v>
      </c>
      <c r="F45" s="78"/>
      <c r="G45" s="83">
        <f t="shared" ref="G45:G63" si="5">IFERROR(TRUNC(ROUND(D45*E45,2),2),0)</f>
        <v>5.4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197</v>
      </c>
      <c r="B46" s="115"/>
      <c r="C46" s="117" t="s">
        <v>11</v>
      </c>
      <c r="D46" s="118">
        <v>1</v>
      </c>
      <c r="E46" s="119">
        <v>5.4</v>
      </c>
      <c r="F46" s="76"/>
      <c r="G46" s="83">
        <f t="shared" si="5"/>
        <v>5.4</v>
      </c>
      <c r="I46" s="100"/>
      <c r="J46" s="113"/>
      <c r="K46" s="100"/>
      <c r="L46" s="100"/>
      <c r="M46" s="100"/>
      <c r="N46" s="100"/>
    </row>
    <row r="47" spans="1:14" x14ac:dyDescent="0.25">
      <c r="A47" s="114">
        <v>0</v>
      </c>
      <c r="B47" s="115"/>
      <c r="C47" s="109">
        <v>0</v>
      </c>
      <c r="D47" s="110">
        <v>0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>
        <v>0</v>
      </c>
      <c r="B48" s="115"/>
      <c r="C48" s="109">
        <v>0</v>
      </c>
      <c r="D48" s="110">
        <v>0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128</v>
      </c>
      <c r="B64" s="91"/>
      <c r="C64" s="90">
        <v>0</v>
      </c>
      <c r="D64" s="90">
        <v>0</v>
      </c>
      <c r="E64" s="102">
        <v>1.55</v>
      </c>
      <c r="F64" s="103"/>
      <c r="G64" s="103">
        <f>TRUNC(ROUND(SUM(G44:G63),2),2)</f>
        <v>29.56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3</v>
      </c>
      <c r="F69" s="76"/>
      <c r="G69" s="83">
        <f>IFERROR(TRUNC(ROUND(D69*E69,2),2),0)</f>
        <v>3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3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39.950000000000003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1.2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0.04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41.19</v>
      </c>
      <c r="U75" t="s">
        <v>141</v>
      </c>
      <c r="V75">
        <f>+TRUNC(ROUND(G29+G40+G71+G73+G74,2),2)</f>
        <v>11.63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29.56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29</v>
      </c>
      <c r="B7" s="196"/>
      <c r="C7" s="196"/>
      <c r="D7" s="196"/>
      <c r="E7" s="196"/>
      <c r="F7" s="55" t="s">
        <v>61</v>
      </c>
      <c r="G7" s="56" t="s">
        <v>28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1</v>
      </c>
      <c r="C12" s="73">
        <v>4.25</v>
      </c>
      <c r="D12" s="74">
        <f>IFERROR(ROUND(B12*C12,5),0)</f>
        <v>4.25</v>
      </c>
      <c r="E12" s="75">
        <v>4.5599999999999998E-3</v>
      </c>
      <c r="F12" s="76"/>
      <c r="G12" s="74">
        <f>IFERROR(TRUNC(ROUND(D12*E12,2),2),0)</f>
        <v>0.02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4.5599999999999998E-3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4.5599999999999998E-3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4.5599999999999998E-3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1</v>
      </c>
      <c r="C16" s="73">
        <v>0.5</v>
      </c>
      <c r="D16" s="74">
        <f t="shared" si="0"/>
        <v>0.5</v>
      </c>
      <c r="E16" s="75">
        <v>4.5599999999999998E-3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1</v>
      </c>
      <c r="C17" s="73">
        <v>0.15</v>
      </c>
      <c r="D17" s="74">
        <f t="shared" si="0"/>
        <v>0.15</v>
      </c>
      <c r="E17" s="75">
        <v>4.5599999999999998E-3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2</v>
      </c>
      <c r="C18" s="73">
        <v>0.15</v>
      </c>
      <c r="D18" s="74">
        <f t="shared" si="0"/>
        <v>0.3</v>
      </c>
      <c r="E18" s="75">
        <v>4.5599999999999998E-3</v>
      </c>
      <c r="F18" s="76"/>
      <c r="G18" s="74">
        <f t="shared" si="1"/>
        <v>0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4.5599999999999998E-3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4.5599999999999998E-3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4.5599999999999998E-3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2</v>
      </c>
      <c r="C22" s="73">
        <v>0.17</v>
      </c>
      <c r="D22" s="74">
        <f t="shared" si="0"/>
        <v>0.34</v>
      </c>
      <c r="E22" s="75">
        <v>4.5599999999999998E-3</v>
      </c>
      <c r="F22" s="76"/>
      <c r="G22" s="74">
        <f t="shared" si="1"/>
        <v>0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2</v>
      </c>
      <c r="C23" s="73">
        <v>0.05</v>
      </c>
      <c r="D23" s="74">
        <f t="shared" si="0"/>
        <v>0.1</v>
      </c>
      <c r="E23" s="75">
        <v>4.5599999999999998E-3</v>
      </c>
      <c r="F23" s="76"/>
      <c r="G23" s="74">
        <f t="shared" si="1"/>
        <v>0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9</v>
      </c>
      <c r="C24" s="73">
        <v>0.05</v>
      </c>
      <c r="D24" s="74">
        <f t="shared" si="0"/>
        <v>0.45</v>
      </c>
      <c r="E24" s="75">
        <v>4.5599999999999998E-3</v>
      </c>
      <c r="F24" s="76"/>
      <c r="G24" s="74">
        <f t="shared" si="1"/>
        <v>0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4.5599999999999998E-3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4.5599999999999998E-3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0.02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4.5599999999999998E-3</v>
      </c>
      <c r="F33" s="76"/>
      <c r="G33" s="76">
        <f>IFERROR(TRUNC(ROUND(D33*E33,2),2),0)</f>
        <v>0.03</v>
      </c>
    </row>
    <row r="34" spans="1:14" x14ac:dyDescent="0.25">
      <c r="A34" s="83" t="s">
        <v>120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4.5599999999999998E-3</v>
      </c>
      <c r="F34" s="76"/>
      <c r="G34" s="76">
        <f t="shared" ref="G34:G38" si="4">IFERROR(TRUNC(ROUND(D34*E34,2),2),0)</f>
        <v>0.02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4.5599999999999998E-3</v>
      </c>
      <c r="F35" s="76"/>
      <c r="G35" s="76">
        <f t="shared" si="4"/>
        <v>0.02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4.5599999999999998E-3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4.5599999999999998E-3</v>
      </c>
      <c r="F37" s="76"/>
      <c r="G37" s="76">
        <f t="shared" si="4"/>
        <v>0.03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0.1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161</v>
      </c>
      <c r="B44" s="108"/>
      <c r="C44" s="109" t="s">
        <v>28</v>
      </c>
      <c r="D44" s="110">
        <v>1</v>
      </c>
      <c r="E44" s="111">
        <v>0.86</v>
      </c>
      <c r="F44" s="112"/>
      <c r="G44" s="83">
        <f>IFERROR(TRUNC(ROUND(D44*E44,2),2),0)</f>
        <v>0.86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18</v>
      </c>
      <c r="B45" s="115"/>
      <c r="C45" s="109" t="s">
        <v>18</v>
      </c>
      <c r="D45" s="110" t="s">
        <v>18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18</v>
      </c>
      <c r="B46" s="115"/>
      <c r="C46" s="117" t="s">
        <v>18</v>
      </c>
      <c r="D46" s="118" t="s">
        <v>18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18</v>
      </c>
      <c r="B47" s="115"/>
      <c r="C47" s="109" t="s">
        <v>18</v>
      </c>
      <c r="D47" s="110" t="s">
        <v>18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18</v>
      </c>
      <c r="B48" s="115"/>
      <c r="C48" s="109" t="s">
        <v>18</v>
      </c>
      <c r="D48" s="110" t="s">
        <v>18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18</v>
      </c>
      <c r="B49" s="115"/>
      <c r="C49" s="109" t="s">
        <v>18</v>
      </c>
      <c r="D49" s="110" t="s">
        <v>18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 t="s">
        <v>18</v>
      </c>
      <c r="B50" s="115"/>
      <c r="C50" s="109" t="s">
        <v>18</v>
      </c>
      <c r="D50" s="110" t="s">
        <v>18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18</v>
      </c>
      <c r="B51" s="115"/>
      <c r="C51" s="109" t="s">
        <v>18</v>
      </c>
      <c r="D51" s="110" t="s">
        <v>18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18</v>
      </c>
      <c r="B52" s="115"/>
      <c r="C52" s="109" t="s">
        <v>18</v>
      </c>
      <c r="D52" s="110" t="s">
        <v>18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18</v>
      </c>
      <c r="B53" s="115"/>
      <c r="C53" s="109" t="s">
        <v>18</v>
      </c>
      <c r="D53" s="110" t="s">
        <v>18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18</v>
      </c>
      <c r="B54" s="115"/>
      <c r="C54" s="109" t="s">
        <v>18</v>
      </c>
      <c r="D54" s="110" t="s">
        <v>18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18</v>
      </c>
      <c r="B55" s="73"/>
      <c r="C55" s="109" t="s">
        <v>18</v>
      </c>
      <c r="D55" s="110" t="s">
        <v>18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18</v>
      </c>
      <c r="B56" s="115"/>
      <c r="C56" s="109" t="s">
        <v>18</v>
      </c>
      <c r="D56" s="110" t="s">
        <v>18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18</v>
      </c>
      <c r="B57" s="115"/>
      <c r="C57" s="109" t="s">
        <v>18</v>
      </c>
      <c r="D57" s="110" t="s">
        <v>18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18</v>
      </c>
      <c r="B58" s="115"/>
      <c r="C58" s="109" t="s">
        <v>18</v>
      </c>
      <c r="D58" s="110" t="s">
        <v>18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18</v>
      </c>
      <c r="B59" s="115"/>
      <c r="C59" s="109" t="s">
        <v>18</v>
      </c>
      <c r="D59" s="110" t="s">
        <v>18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18</v>
      </c>
      <c r="B60" s="115"/>
      <c r="C60" s="109" t="s">
        <v>18</v>
      </c>
      <c r="D60" s="110" t="s">
        <v>18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18</v>
      </c>
      <c r="B61" s="73"/>
      <c r="C61" s="83" t="s">
        <v>18</v>
      </c>
      <c r="D61" s="83" t="s">
        <v>18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18</v>
      </c>
      <c r="B62" s="73"/>
      <c r="C62" s="83" t="s">
        <v>18</v>
      </c>
      <c r="D62" s="83" t="s">
        <v>18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18</v>
      </c>
      <c r="B63" s="87"/>
      <c r="C63" s="86" t="s">
        <v>18</v>
      </c>
      <c r="D63" s="86" t="s">
        <v>18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18</v>
      </c>
      <c r="B64" s="91"/>
      <c r="C64" s="90" t="s">
        <v>18</v>
      </c>
      <c r="D64" s="90" t="s">
        <v>18</v>
      </c>
      <c r="E64" s="102">
        <v>0</v>
      </c>
      <c r="F64" s="103"/>
      <c r="G64" s="103">
        <f>TRUNC(ROUND(SUM(G44:G63),2),2)</f>
        <v>0.86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0.11</v>
      </c>
      <c r="F69" s="76"/>
      <c r="G69" s="83">
        <f>IFERROR(TRUNC(ROUND(D69*E69,2),2),0)</f>
        <v>0.11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0.11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1.0900000000000001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0.03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1.1200000000000001</v>
      </c>
      <c r="U75" t="s">
        <v>141</v>
      </c>
      <c r="V75">
        <f>+TRUNC(ROUND(G29+G40+G71+G73+G74,2),2)</f>
        <v>0.26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0.86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30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0.1</v>
      </c>
      <c r="C12" s="73">
        <v>4.25</v>
      </c>
      <c r="D12" s="74">
        <f>IFERROR(ROUND(B12*C12,5),0)</f>
        <v>0.42499999999999999</v>
      </c>
      <c r="E12" s="75">
        <v>0.24</v>
      </c>
      <c r="F12" s="76"/>
      <c r="G12" s="74">
        <f>IFERROR(TRUNC(ROUND(D12*E12,2),2),0)</f>
        <v>0.1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0.24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0.24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0.24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0.24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0.24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2</v>
      </c>
      <c r="C18" s="73">
        <v>0.15</v>
      </c>
      <c r="D18" s="74">
        <f t="shared" si="0"/>
        <v>0.3</v>
      </c>
      <c r="E18" s="75">
        <v>0.24</v>
      </c>
      <c r="F18" s="76"/>
      <c r="G18" s="74">
        <f t="shared" si="1"/>
        <v>7.0000000000000007E-2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0.24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0.24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0.24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0</v>
      </c>
      <c r="C22" s="73">
        <v>0.17</v>
      </c>
      <c r="D22" s="74">
        <f t="shared" si="0"/>
        <v>0</v>
      </c>
      <c r="E22" s="75">
        <v>0.24</v>
      </c>
      <c r="F22" s="76"/>
      <c r="G22" s="74">
        <f t="shared" si="1"/>
        <v>0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0</v>
      </c>
      <c r="C23" s="73">
        <v>0.05</v>
      </c>
      <c r="D23" s="74">
        <f t="shared" si="0"/>
        <v>0</v>
      </c>
      <c r="E23" s="75">
        <v>0.24</v>
      </c>
      <c r="F23" s="76"/>
      <c r="G23" s="74">
        <f t="shared" si="1"/>
        <v>0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2</v>
      </c>
      <c r="C24" s="73">
        <v>0.05</v>
      </c>
      <c r="D24" s="74">
        <f t="shared" si="0"/>
        <v>0.1</v>
      </c>
      <c r="E24" s="75">
        <v>0.24</v>
      </c>
      <c r="F24" s="76"/>
      <c r="G24" s="74">
        <f t="shared" si="1"/>
        <v>0.02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0.24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0.24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0.19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0</v>
      </c>
      <c r="C33" s="83">
        <v>5.5</v>
      </c>
      <c r="D33" s="74">
        <f>IFERROR(ROUND(B33*C33,5),0)</f>
        <v>0</v>
      </c>
      <c r="E33" s="73">
        <v>0.24</v>
      </c>
      <c r="F33" s="76"/>
      <c r="G33" s="76">
        <f>IFERROR(TRUNC(ROUND(D33*E33,2),2),0)</f>
        <v>0</v>
      </c>
    </row>
    <row r="34" spans="1:14" x14ac:dyDescent="0.25">
      <c r="A34" s="83" t="s">
        <v>120</v>
      </c>
      <c r="B34" s="99">
        <v>0.2</v>
      </c>
      <c r="C34" s="83">
        <v>5</v>
      </c>
      <c r="D34" s="74">
        <f t="shared" ref="D34:D38" si="3">IFERROR(ROUND(B34*C34,5),0)</f>
        <v>1</v>
      </c>
      <c r="E34" s="73">
        <v>0.24</v>
      </c>
      <c r="F34" s="76"/>
      <c r="G34" s="76">
        <f t="shared" ref="G34:G38" si="4">IFERROR(TRUNC(ROUND(D34*E34,2),2),0)</f>
        <v>0.24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0.24</v>
      </c>
      <c r="F35" s="76"/>
      <c r="G35" s="76">
        <f t="shared" si="4"/>
        <v>1.08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0.24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0.24</v>
      </c>
      <c r="F37" s="76"/>
      <c r="G37" s="76">
        <f t="shared" si="4"/>
        <v>1.56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2.88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198</v>
      </c>
      <c r="B44" s="108"/>
      <c r="C44" s="109" t="s">
        <v>149</v>
      </c>
      <c r="D44" s="110">
        <v>1</v>
      </c>
      <c r="E44" s="111">
        <v>13.5</v>
      </c>
      <c r="F44" s="112"/>
      <c r="G44" s="83">
        <f>IFERROR(TRUNC(ROUND(D44*E44,2),2),0)</f>
        <v>13.5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199</v>
      </c>
      <c r="B45" s="115"/>
      <c r="C45" s="109" t="s">
        <v>28</v>
      </c>
      <c r="D45" s="110">
        <v>11</v>
      </c>
      <c r="E45" s="116">
        <v>3.02</v>
      </c>
      <c r="F45" s="78"/>
      <c r="G45" s="83">
        <f t="shared" ref="G45:G63" si="5">IFERROR(TRUNC(ROUND(D45*E45,2),2),0)</f>
        <v>33.22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200</v>
      </c>
      <c r="B46" s="115"/>
      <c r="C46" s="117" t="s">
        <v>11</v>
      </c>
      <c r="D46" s="118">
        <v>1</v>
      </c>
      <c r="E46" s="119">
        <v>12.6</v>
      </c>
      <c r="F46" s="76"/>
      <c r="G46" s="83">
        <f t="shared" si="5"/>
        <v>12.6</v>
      </c>
      <c r="I46" s="100"/>
      <c r="J46" s="113"/>
      <c r="K46" s="100"/>
      <c r="L46" s="100"/>
      <c r="M46" s="100"/>
      <c r="N46" s="100"/>
    </row>
    <row r="47" spans="1:14" ht="25.5" x14ac:dyDescent="0.25">
      <c r="A47" s="114" t="s">
        <v>191</v>
      </c>
      <c r="B47" s="115"/>
      <c r="C47" s="109" t="s">
        <v>11</v>
      </c>
      <c r="D47" s="110">
        <v>3</v>
      </c>
      <c r="E47" s="119">
        <v>3.87</v>
      </c>
      <c r="F47" s="76"/>
      <c r="G47" s="83">
        <f t="shared" si="5"/>
        <v>11.61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18</v>
      </c>
      <c r="B48" s="115"/>
      <c r="C48" s="109" t="s">
        <v>18</v>
      </c>
      <c r="D48" s="110" t="s">
        <v>18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18</v>
      </c>
      <c r="B49" s="115"/>
      <c r="C49" s="109" t="s">
        <v>18</v>
      </c>
      <c r="D49" s="110" t="s">
        <v>18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 t="s">
        <v>18</v>
      </c>
      <c r="B50" s="115"/>
      <c r="C50" s="109" t="s">
        <v>18</v>
      </c>
      <c r="D50" s="110" t="s">
        <v>18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18</v>
      </c>
      <c r="B51" s="115"/>
      <c r="C51" s="109" t="s">
        <v>18</v>
      </c>
      <c r="D51" s="110" t="s">
        <v>18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18</v>
      </c>
      <c r="B52" s="115"/>
      <c r="C52" s="109" t="s">
        <v>18</v>
      </c>
      <c r="D52" s="110" t="s">
        <v>18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18</v>
      </c>
      <c r="B53" s="115"/>
      <c r="C53" s="109" t="s">
        <v>18</v>
      </c>
      <c r="D53" s="110" t="s">
        <v>18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18</v>
      </c>
      <c r="B54" s="115"/>
      <c r="C54" s="109" t="s">
        <v>18</v>
      </c>
      <c r="D54" s="110" t="s">
        <v>18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18</v>
      </c>
      <c r="B55" s="73"/>
      <c r="C55" s="109" t="s">
        <v>18</v>
      </c>
      <c r="D55" s="110" t="s">
        <v>18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18</v>
      </c>
      <c r="B56" s="115"/>
      <c r="C56" s="109" t="s">
        <v>18</v>
      </c>
      <c r="D56" s="110" t="s">
        <v>18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18</v>
      </c>
      <c r="B57" s="115"/>
      <c r="C57" s="109" t="s">
        <v>18</v>
      </c>
      <c r="D57" s="110" t="s">
        <v>18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18</v>
      </c>
      <c r="B58" s="115"/>
      <c r="C58" s="109" t="s">
        <v>18</v>
      </c>
      <c r="D58" s="110" t="s">
        <v>18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18</v>
      </c>
      <c r="B59" s="115"/>
      <c r="C59" s="109" t="s">
        <v>18</v>
      </c>
      <c r="D59" s="110" t="s">
        <v>18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18</v>
      </c>
      <c r="B60" s="115"/>
      <c r="C60" s="109" t="s">
        <v>18</v>
      </c>
      <c r="D60" s="110" t="s">
        <v>18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18</v>
      </c>
      <c r="B61" s="73"/>
      <c r="C61" s="83" t="s">
        <v>18</v>
      </c>
      <c r="D61" s="83" t="s">
        <v>18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18</v>
      </c>
      <c r="B62" s="73"/>
      <c r="C62" s="83" t="s">
        <v>18</v>
      </c>
      <c r="D62" s="83" t="s">
        <v>18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18</v>
      </c>
      <c r="B63" s="87"/>
      <c r="C63" s="86" t="s">
        <v>18</v>
      </c>
      <c r="D63" s="86" t="s">
        <v>18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18</v>
      </c>
      <c r="B64" s="91"/>
      <c r="C64" s="90" t="s">
        <v>18</v>
      </c>
      <c r="D64" s="90" t="s">
        <v>18</v>
      </c>
      <c r="E64" s="102">
        <v>0</v>
      </c>
      <c r="F64" s="103"/>
      <c r="G64" s="103">
        <f>TRUNC(ROUND(SUM(G44:G63),2),2)</f>
        <v>70.930000000000007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3</v>
      </c>
      <c r="F69" s="76"/>
      <c r="G69" s="83">
        <f>IFERROR(TRUNC(ROUND(D69*E69,2),2),0)</f>
        <v>3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3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77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2.31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0.08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79.39</v>
      </c>
      <c r="U75" t="s">
        <v>141</v>
      </c>
      <c r="V75">
        <f>+TRUNC(ROUND(G29+G40+G71+G73+G74,2),2)</f>
        <v>8.4600000000000009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70.930000000000007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31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0.1</v>
      </c>
      <c r="C12" s="73">
        <v>4.25</v>
      </c>
      <c r="D12" s="74">
        <f>IFERROR(ROUND(B12*C12,5),0)</f>
        <v>0.42499999999999999</v>
      </c>
      <c r="E12" s="75">
        <v>0.28999999999999998</v>
      </c>
      <c r="F12" s="76"/>
      <c r="G12" s="74">
        <f>IFERROR(TRUNC(ROUND(D12*E12,2),2),0)</f>
        <v>0.12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0.28999999999999998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0.28999999999999998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0.28999999999999998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0.28999999999999998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0.28999999999999998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2</v>
      </c>
      <c r="C18" s="73">
        <v>0.15</v>
      </c>
      <c r="D18" s="74">
        <f t="shared" si="0"/>
        <v>0.3</v>
      </c>
      <c r="E18" s="75">
        <v>0.28999999999999998</v>
      </c>
      <c r="F18" s="76"/>
      <c r="G18" s="74">
        <f t="shared" si="1"/>
        <v>0.09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0.28999999999999998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0.28999999999999998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0.28999999999999998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0</v>
      </c>
      <c r="C22" s="73">
        <v>0.17</v>
      </c>
      <c r="D22" s="74">
        <f t="shared" si="0"/>
        <v>0</v>
      </c>
      <c r="E22" s="75">
        <v>0.28999999999999998</v>
      </c>
      <c r="F22" s="76"/>
      <c r="G22" s="74">
        <f t="shared" si="1"/>
        <v>0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0</v>
      </c>
      <c r="C23" s="73">
        <v>0.05</v>
      </c>
      <c r="D23" s="74">
        <f t="shared" si="0"/>
        <v>0</v>
      </c>
      <c r="E23" s="75">
        <v>0.28999999999999998</v>
      </c>
      <c r="F23" s="76"/>
      <c r="G23" s="74">
        <f t="shared" si="1"/>
        <v>0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2</v>
      </c>
      <c r="C24" s="73">
        <v>0.05</v>
      </c>
      <c r="D24" s="74">
        <f t="shared" si="0"/>
        <v>0.1</v>
      </c>
      <c r="E24" s="75">
        <v>0.28999999999999998</v>
      </c>
      <c r="F24" s="76"/>
      <c r="G24" s="74">
        <f t="shared" si="1"/>
        <v>0.03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0.28999999999999998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0.28999999999999998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0.24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0</v>
      </c>
      <c r="C33" s="83">
        <v>5.5</v>
      </c>
      <c r="D33" s="74">
        <f>IFERROR(ROUND(B33*C33,5),0)</f>
        <v>0</v>
      </c>
      <c r="E33" s="73">
        <v>0.28999999999999998</v>
      </c>
      <c r="F33" s="76"/>
      <c r="G33" s="76">
        <f>IFERROR(TRUNC(ROUND(D33*E33,2),2),0)</f>
        <v>0</v>
      </c>
    </row>
    <row r="34" spans="1:14" x14ac:dyDescent="0.25">
      <c r="A34" s="83" t="s">
        <v>120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0.28999999999999998</v>
      </c>
      <c r="F34" s="76"/>
      <c r="G34" s="76">
        <f t="shared" ref="G34:G38" si="4">IFERROR(TRUNC(ROUND(D34*E34,2),2),0)</f>
        <v>1.45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0.28999999999999998</v>
      </c>
      <c r="F35" s="76"/>
      <c r="G35" s="76">
        <f t="shared" si="4"/>
        <v>1.31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0.28999999999999998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0.28999999999999998</v>
      </c>
      <c r="F37" s="76"/>
      <c r="G37" s="76">
        <f t="shared" si="4"/>
        <v>1.89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4.6500000000000004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198</v>
      </c>
      <c r="B44" s="108"/>
      <c r="C44" s="109" t="s">
        <v>149</v>
      </c>
      <c r="D44" s="110">
        <v>1</v>
      </c>
      <c r="E44" s="111">
        <v>13.5</v>
      </c>
      <c r="F44" s="112"/>
      <c r="G44" s="83">
        <f>IFERROR(TRUNC(ROUND(D44*E44,2),2),0)</f>
        <v>13.5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201</v>
      </c>
      <c r="B45" s="115"/>
      <c r="C45" s="109" t="s">
        <v>28</v>
      </c>
      <c r="D45" s="110">
        <v>2</v>
      </c>
      <c r="E45" s="116">
        <v>1.25</v>
      </c>
      <c r="F45" s="78"/>
      <c r="G45" s="83">
        <f t="shared" ref="G45:G63" si="5">IFERROR(TRUNC(ROUND(D45*E45,2),2),0)</f>
        <v>2.5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202</v>
      </c>
      <c r="B46" s="115"/>
      <c r="C46" s="117" t="s">
        <v>28</v>
      </c>
      <c r="D46" s="118">
        <v>2</v>
      </c>
      <c r="E46" s="119">
        <v>1.5</v>
      </c>
      <c r="F46" s="76"/>
      <c r="G46" s="83">
        <f t="shared" si="5"/>
        <v>3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203</v>
      </c>
      <c r="B47" s="115"/>
      <c r="C47" s="109" t="s">
        <v>11</v>
      </c>
      <c r="D47" s="110">
        <v>2</v>
      </c>
      <c r="E47" s="119">
        <v>0.5</v>
      </c>
      <c r="F47" s="76"/>
      <c r="G47" s="83">
        <f t="shared" si="5"/>
        <v>1</v>
      </c>
      <c r="I47" s="100"/>
      <c r="J47" s="113"/>
      <c r="K47" s="100"/>
      <c r="L47" s="100"/>
      <c r="M47" s="100"/>
      <c r="N47" s="100"/>
    </row>
    <row r="48" spans="1:14" ht="25.5" x14ac:dyDescent="0.25">
      <c r="A48" s="114" t="s">
        <v>204</v>
      </c>
      <c r="B48" s="115"/>
      <c r="C48" s="109" t="s">
        <v>11</v>
      </c>
      <c r="D48" s="110">
        <v>1</v>
      </c>
      <c r="E48" s="119">
        <v>0.9</v>
      </c>
      <c r="F48" s="76"/>
      <c r="G48" s="83">
        <f t="shared" si="5"/>
        <v>0.9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18</v>
      </c>
      <c r="B49" s="115"/>
      <c r="C49" s="109" t="s">
        <v>18</v>
      </c>
      <c r="D49" s="110" t="s">
        <v>18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 t="s">
        <v>18</v>
      </c>
      <c r="B50" s="115"/>
      <c r="C50" s="109" t="s">
        <v>18</v>
      </c>
      <c r="D50" s="110" t="s">
        <v>18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18</v>
      </c>
      <c r="B51" s="115"/>
      <c r="C51" s="109" t="s">
        <v>18</v>
      </c>
      <c r="D51" s="110" t="s">
        <v>18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18</v>
      </c>
      <c r="B52" s="115"/>
      <c r="C52" s="109" t="s">
        <v>18</v>
      </c>
      <c r="D52" s="110" t="s">
        <v>18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18</v>
      </c>
      <c r="B53" s="115"/>
      <c r="C53" s="109" t="s">
        <v>18</v>
      </c>
      <c r="D53" s="110" t="s">
        <v>18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18</v>
      </c>
      <c r="B54" s="115"/>
      <c r="C54" s="109" t="s">
        <v>18</v>
      </c>
      <c r="D54" s="110" t="s">
        <v>18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18</v>
      </c>
      <c r="B55" s="73"/>
      <c r="C55" s="109" t="s">
        <v>18</v>
      </c>
      <c r="D55" s="110" t="s">
        <v>18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18</v>
      </c>
      <c r="B56" s="115"/>
      <c r="C56" s="109" t="s">
        <v>18</v>
      </c>
      <c r="D56" s="110" t="s">
        <v>18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18</v>
      </c>
      <c r="B57" s="115"/>
      <c r="C57" s="109" t="s">
        <v>18</v>
      </c>
      <c r="D57" s="110" t="s">
        <v>18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18</v>
      </c>
      <c r="B58" s="115"/>
      <c r="C58" s="109" t="s">
        <v>18</v>
      </c>
      <c r="D58" s="110" t="s">
        <v>18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18</v>
      </c>
      <c r="B59" s="115"/>
      <c r="C59" s="109" t="s">
        <v>18</v>
      </c>
      <c r="D59" s="110" t="s">
        <v>18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18</v>
      </c>
      <c r="B60" s="115"/>
      <c r="C60" s="109" t="s">
        <v>18</v>
      </c>
      <c r="D60" s="110" t="s">
        <v>18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18</v>
      </c>
      <c r="B61" s="73"/>
      <c r="C61" s="83" t="s">
        <v>18</v>
      </c>
      <c r="D61" s="83" t="s">
        <v>18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18</v>
      </c>
      <c r="B62" s="73"/>
      <c r="C62" s="83" t="s">
        <v>18</v>
      </c>
      <c r="D62" s="83" t="s">
        <v>18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18</v>
      </c>
      <c r="B63" s="87"/>
      <c r="C63" s="86" t="s">
        <v>18</v>
      </c>
      <c r="D63" s="86" t="s">
        <v>18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18</v>
      </c>
      <c r="B64" s="91"/>
      <c r="C64" s="90" t="s">
        <v>18</v>
      </c>
      <c r="D64" s="90" t="s">
        <v>18</v>
      </c>
      <c r="E64" s="102">
        <v>0</v>
      </c>
      <c r="F64" s="103"/>
      <c r="G64" s="103">
        <f>TRUNC(ROUND(SUM(G44:G63),2),2)</f>
        <v>20.9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1</v>
      </c>
      <c r="F69" s="76"/>
      <c r="G69" s="83">
        <f>IFERROR(TRUNC(ROUND(D69*E69,2),2),0)</f>
        <v>1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1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26.79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0.8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0.03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27.62</v>
      </c>
      <c r="U75" t="s">
        <v>141</v>
      </c>
      <c r="V75">
        <f>+TRUNC(ROUND(G29+G40+G71+G73+G74,2),2)</f>
        <v>6.72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20.9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32</v>
      </c>
      <c r="B7" s="196"/>
      <c r="C7" s="196"/>
      <c r="D7" s="196"/>
      <c r="E7" s="196"/>
      <c r="F7" s="55" t="s">
        <v>61</v>
      </c>
      <c r="G7" s="56" t="s">
        <v>28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1</v>
      </c>
      <c r="C12" s="73">
        <v>4.25</v>
      </c>
      <c r="D12" s="74">
        <f>IFERROR(ROUND(B12*C12,5),0)</f>
        <v>4.25</v>
      </c>
      <c r="E12" s="75">
        <v>3.2000000000000001E-2</v>
      </c>
      <c r="F12" s="76"/>
      <c r="G12" s="74">
        <f>IFERROR(TRUNC(ROUND(D12*E12,2),2),0)</f>
        <v>0.14000000000000001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3.2000000000000001E-2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3.2000000000000001E-2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1</v>
      </c>
      <c r="C15" s="73">
        <v>1</v>
      </c>
      <c r="D15" s="74">
        <f t="shared" si="0"/>
        <v>1</v>
      </c>
      <c r="E15" s="75">
        <v>3.2000000000000001E-2</v>
      </c>
      <c r="F15" s="76"/>
      <c r="G15" s="74">
        <f t="shared" si="1"/>
        <v>0.03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1</v>
      </c>
      <c r="C16" s="73">
        <v>0.5</v>
      </c>
      <c r="D16" s="74">
        <f t="shared" si="0"/>
        <v>0.5</v>
      </c>
      <c r="E16" s="75">
        <v>3.2000000000000001E-2</v>
      </c>
      <c r="F16" s="76"/>
      <c r="G16" s="74">
        <f t="shared" si="1"/>
        <v>0.02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3.2000000000000001E-2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0</v>
      </c>
      <c r="C18" s="73">
        <v>0.15</v>
      </c>
      <c r="D18" s="74">
        <f t="shared" si="0"/>
        <v>0</v>
      </c>
      <c r="E18" s="75">
        <v>3.2000000000000001E-2</v>
      </c>
      <c r="F18" s="76"/>
      <c r="G18" s="74">
        <f t="shared" si="1"/>
        <v>0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3.2000000000000001E-2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3.2000000000000001E-2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3.2000000000000001E-2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0</v>
      </c>
      <c r="C22" s="73">
        <v>0.17</v>
      </c>
      <c r="D22" s="74">
        <f t="shared" si="0"/>
        <v>0</v>
      </c>
      <c r="E22" s="75">
        <v>3.2000000000000001E-2</v>
      </c>
      <c r="F22" s="76"/>
      <c r="G22" s="74">
        <f t="shared" si="1"/>
        <v>0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0</v>
      </c>
      <c r="C23" s="73">
        <v>0.05</v>
      </c>
      <c r="D23" s="74">
        <f t="shared" si="0"/>
        <v>0</v>
      </c>
      <c r="E23" s="75">
        <v>3.2000000000000001E-2</v>
      </c>
      <c r="F23" s="76"/>
      <c r="G23" s="74">
        <f t="shared" si="1"/>
        <v>0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11</v>
      </c>
      <c r="C24" s="73">
        <v>0.05</v>
      </c>
      <c r="D24" s="74">
        <f t="shared" si="0"/>
        <v>0.55000000000000004</v>
      </c>
      <c r="E24" s="75">
        <v>3.2000000000000001E-2</v>
      </c>
      <c r="F24" s="76"/>
      <c r="G24" s="74">
        <f t="shared" si="1"/>
        <v>0.02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3.2000000000000001E-2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3.2000000000000001E-2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0.21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3.2000000000000001E-2</v>
      </c>
      <c r="F33" s="76"/>
      <c r="G33" s="76">
        <f>IFERROR(TRUNC(ROUND(D33*E33,2),2),0)</f>
        <v>0.18</v>
      </c>
    </row>
    <row r="34" spans="1:14" x14ac:dyDescent="0.25">
      <c r="A34" s="83" t="s">
        <v>120</v>
      </c>
      <c r="B34" s="99">
        <v>3</v>
      </c>
      <c r="C34" s="83">
        <v>5</v>
      </c>
      <c r="D34" s="74">
        <f t="shared" ref="D34:D38" si="3">IFERROR(ROUND(B34*C34,5),0)</f>
        <v>15</v>
      </c>
      <c r="E34" s="73">
        <v>3.2000000000000001E-2</v>
      </c>
      <c r="F34" s="76"/>
      <c r="G34" s="76">
        <f t="shared" ref="G34:G38" si="4">IFERROR(TRUNC(ROUND(D34*E34,2),2),0)</f>
        <v>0.48</v>
      </c>
    </row>
    <row r="35" spans="1:14" x14ac:dyDescent="0.25">
      <c r="A35" s="83" t="s">
        <v>121</v>
      </c>
      <c r="B35" s="99">
        <v>3</v>
      </c>
      <c r="C35" s="83">
        <v>4.5</v>
      </c>
      <c r="D35" s="74">
        <f t="shared" si="3"/>
        <v>13.5</v>
      </c>
      <c r="E35" s="73">
        <v>3.2000000000000001E-2</v>
      </c>
      <c r="F35" s="76"/>
      <c r="G35" s="76">
        <f t="shared" si="4"/>
        <v>0.43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3.2000000000000001E-2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0</v>
      </c>
      <c r="C37" s="83">
        <v>6.5</v>
      </c>
      <c r="D37" s="74">
        <f t="shared" si="3"/>
        <v>0</v>
      </c>
      <c r="E37" s="73">
        <v>3.2000000000000001E-2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1.0900000000000001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12</v>
      </c>
      <c r="B44" s="108"/>
      <c r="C44" s="109"/>
      <c r="D44" s="110"/>
      <c r="E44" s="111"/>
      <c r="F44" s="112"/>
      <c r="G44" s="83">
        <f>IFERROR(TRUNC(ROUND(D44*E44,2),2),0)</f>
        <v>0</v>
      </c>
      <c r="I44" s="100"/>
      <c r="J44" s="113"/>
      <c r="K44" s="100"/>
      <c r="L44" s="100"/>
      <c r="M44" s="100"/>
      <c r="N44" s="100"/>
    </row>
    <row r="45" spans="1:14" x14ac:dyDescent="0.25">
      <c r="A45" s="114"/>
      <c r="B45" s="115"/>
      <c r="C45" s="109"/>
      <c r="D45" s="110"/>
      <c r="E45" s="116"/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/>
      <c r="B46" s="115"/>
      <c r="C46" s="117"/>
      <c r="D46" s="118"/>
      <c r="E46" s="119"/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/>
      <c r="B47" s="115"/>
      <c r="C47" s="109"/>
      <c r="D47" s="110"/>
      <c r="E47" s="119"/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/>
      <c r="B48" s="115"/>
      <c r="C48" s="109"/>
      <c r="D48" s="110"/>
      <c r="E48" s="119"/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/>
      <c r="B49" s="115"/>
      <c r="C49" s="109"/>
      <c r="D49" s="110"/>
      <c r="E49" s="119"/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/>
      <c r="B50" s="115"/>
      <c r="C50" s="109"/>
      <c r="D50" s="110"/>
      <c r="E50" s="119"/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/>
      <c r="B51" s="115"/>
      <c r="C51" s="109"/>
      <c r="D51" s="110"/>
      <c r="E51" s="119"/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/>
      <c r="B52" s="115"/>
      <c r="C52" s="109"/>
      <c r="D52" s="110"/>
      <c r="E52" s="119"/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/>
      <c r="B53" s="115"/>
      <c r="C53" s="109"/>
      <c r="D53" s="110"/>
      <c r="E53" s="119"/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/>
      <c r="B54" s="115"/>
      <c r="C54" s="109"/>
      <c r="D54" s="110"/>
      <c r="E54" s="119"/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/>
      <c r="B55" s="73"/>
      <c r="C55" s="109"/>
      <c r="D55" s="110"/>
      <c r="E55" s="99"/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/>
      <c r="B56" s="115"/>
      <c r="C56" s="109"/>
      <c r="D56" s="110"/>
      <c r="E56" s="119"/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/>
      <c r="B57" s="115"/>
      <c r="C57" s="109"/>
      <c r="D57" s="110"/>
      <c r="E57" s="119"/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/>
      <c r="B58" s="115"/>
      <c r="C58" s="109"/>
      <c r="D58" s="110"/>
      <c r="E58" s="119"/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/>
      <c r="B59" s="115"/>
      <c r="C59" s="109"/>
      <c r="D59" s="110"/>
      <c r="E59" s="119"/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/>
      <c r="B60" s="115"/>
      <c r="C60" s="109"/>
      <c r="D60" s="110"/>
      <c r="E60" s="119"/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/>
      <c r="B61" s="73"/>
      <c r="C61" s="83"/>
      <c r="D61" s="83"/>
      <c r="E61" s="99"/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/>
      <c r="B62" s="73"/>
      <c r="C62" s="83"/>
      <c r="D62" s="83"/>
      <c r="E62" s="99"/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/>
      <c r="B63" s="87"/>
      <c r="C63" s="86"/>
      <c r="D63" s="86"/>
      <c r="E63" s="120"/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128</v>
      </c>
      <c r="B64" s="91"/>
      <c r="C64" s="90"/>
      <c r="D64" s="90"/>
      <c r="E64" s="102"/>
      <c r="F64" s="103"/>
      <c r="G64" s="103">
        <f>TRUNC(ROUND(SUM(G44:G63),2),2)</f>
        <v>0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0.1</v>
      </c>
      <c r="F69" s="76"/>
      <c r="G69" s="83">
        <f>IFERROR(TRUNC(ROUND(D69*E69,2),2),0)</f>
        <v>0.1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0.1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1.4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0.04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1.44</v>
      </c>
      <c r="U75" t="s">
        <v>141</v>
      </c>
      <c r="V75">
        <f>+TRUNC(ROUND(G29+G40+G71+G73+G74,2),2)</f>
        <v>1.44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0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33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</v>
      </c>
      <c r="C12" s="73">
        <v>4.25</v>
      </c>
      <c r="D12" s="74">
        <f>IFERROR(ROUND(B12*C12,5),0)</f>
        <v>0</v>
      </c>
      <c r="E12" s="75">
        <v>0.48</v>
      </c>
      <c r="F12" s="76"/>
      <c r="G12" s="74">
        <f>IFERROR(TRUNC(ROUND(D12*E12,2),2),0)</f>
        <v>0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0.48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0.48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0.48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0.48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0.48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0</v>
      </c>
      <c r="C18" s="73">
        <v>0.15</v>
      </c>
      <c r="D18" s="74">
        <f t="shared" si="0"/>
        <v>0</v>
      </c>
      <c r="E18" s="75">
        <v>0.48</v>
      </c>
      <c r="F18" s="76"/>
      <c r="G18" s="74">
        <f t="shared" si="1"/>
        <v>0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0.48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0.48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0.48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0</v>
      </c>
      <c r="C22" s="73">
        <v>0.17</v>
      </c>
      <c r="D22" s="74">
        <f t="shared" si="0"/>
        <v>0</v>
      </c>
      <c r="E22" s="75">
        <v>0.48</v>
      </c>
      <c r="F22" s="76"/>
      <c r="G22" s="74">
        <f t="shared" si="1"/>
        <v>0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0</v>
      </c>
      <c r="C23" s="73">
        <v>0.05</v>
      </c>
      <c r="D23" s="74">
        <f t="shared" si="0"/>
        <v>0</v>
      </c>
      <c r="E23" s="75">
        <v>0.48</v>
      </c>
      <c r="F23" s="76"/>
      <c r="G23" s="74">
        <f t="shared" si="1"/>
        <v>0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0</v>
      </c>
      <c r="C24" s="73">
        <v>0.05</v>
      </c>
      <c r="D24" s="74">
        <f t="shared" si="0"/>
        <v>0</v>
      </c>
      <c r="E24" s="75">
        <v>0.48</v>
      </c>
      <c r="F24" s="76"/>
      <c r="G24" s="74">
        <f t="shared" si="1"/>
        <v>0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0.48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0.48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0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0</v>
      </c>
      <c r="C33" s="83">
        <v>5.5</v>
      </c>
      <c r="D33" s="74">
        <f>IFERROR(ROUND(B33*C33,5),0)</f>
        <v>0</v>
      </c>
      <c r="E33" s="73">
        <v>0.48</v>
      </c>
      <c r="F33" s="76"/>
      <c r="G33" s="76">
        <f>IFERROR(TRUNC(ROUND(D33*E33,2),2),0)</f>
        <v>0</v>
      </c>
    </row>
    <row r="34" spans="1:14" x14ac:dyDescent="0.25">
      <c r="A34" s="83" t="s">
        <v>120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0.48</v>
      </c>
      <c r="F34" s="76"/>
      <c r="G34" s="76">
        <f t="shared" ref="G34:G38" si="4">IFERROR(TRUNC(ROUND(D34*E34,2),2),0)</f>
        <v>2.4</v>
      </c>
    </row>
    <row r="35" spans="1:14" x14ac:dyDescent="0.25">
      <c r="A35" s="83" t="s">
        <v>121</v>
      </c>
      <c r="B35" s="99">
        <v>0</v>
      </c>
      <c r="C35" s="83">
        <v>4.5</v>
      </c>
      <c r="D35" s="74">
        <f t="shared" si="3"/>
        <v>0</v>
      </c>
      <c r="E35" s="73">
        <v>0.48</v>
      </c>
      <c r="F35" s="76"/>
      <c r="G35" s="76">
        <f t="shared" si="4"/>
        <v>0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0.48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0</v>
      </c>
      <c r="C37" s="83">
        <v>6.5</v>
      </c>
      <c r="D37" s="74">
        <f t="shared" si="3"/>
        <v>0</v>
      </c>
      <c r="E37" s="73">
        <v>0.48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2.4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205</v>
      </c>
      <c r="B44" s="108"/>
      <c r="C44" s="109" t="s">
        <v>11</v>
      </c>
      <c r="D44" s="110">
        <v>1</v>
      </c>
      <c r="E44" s="111">
        <v>24.3</v>
      </c>
      <c r="F44" s="112"/>
      <c r="G44" s="83">
        <f>IFERROR(TRUNC(ROUND(D44*E44,2),2),0)</f>
        <v>24.3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206</v>
      </c>
      <c r="B45" s="115"/>
      <c r="C45" s="109" t="s">
        <v>11</v>
      </c>
      <c r="D45" s="110">
        <v>1</v>
      </c>
      <c r="E45" s="116">
        <v>4.95</v>
      </c>
      <c r="F45" s="78"/>
      <c r="G45" s="83">
        <f t="shared" ref="G45:G63" si="5">IFERROR(TRUNC(ROUND(D45*E45,2),2),0)</f>
        <v>4.95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207</v>
      </c>
      <c r="B46" s="115"/>
      <c r="C46" s="117" t="s">
        <v>28</v>
      </c>
      <c r="D46" s="118">
        <v>3</v>
      </c>
      <c r="E46" s="119">
        <v>2.21</v>
      </c>
      <c r="F46" s="76"/>
      <c r="G46" s="83">
        <f t="shared" si="5"/>
        <v>6.63</v>
      </c>
      <c r="I46" s="100"/>
      <c r="J46" s="113"/>
      <c r="K46" s="100"/>
      <c r="L46" s="100"/>
      <c r="M46" s="100"/>
      <c r="N46" s="100"/>
    </row>
    <row r="47" spans="1:14" ht="25.5" x14ac:dyDescent="0.25">
      <c r="A47" s="114" t="s">
        <v>208</v>
      </c>
      <c r="B47" s="115"/>
      <c r="C47" s="109" t="s">
        <v>209</v>
      </c>
      <c r="D47" s="110">
        <v>1</v>
      </c>
      <c r="E47" s="119">
        <v>0.27</v>
      </c>
      <c r="F47" s="76"/>
      <c r="G47" s="83">
        <f t="shared" si="5"/>
        <v>0.27</v>
      </c>
      <c r="I47" s="100"/>
      <c r="J47" s="113"/>
      <c r="K47" s="100"/>
      <c r="L47" s="100"/>
      <c r="M47" s="100"/>
      <c r="N47" s="100"/>
    </row>
    <row r="48" spans="1:14" ht="25.5" x14ac:dyDescent="0.25">
      <c r="A48" s="114" t="s">
        <v>210</v>
      </c>
      <c r="B48" s="115"/>
      <c r="C48" s="109" t="s">
        <v>11</v>
      </c>
      <c r="D48" s="110">
        <v>1</v>
      </c>
      <c r="E48" s="119">
        <v>27</v>
      </c>
      <c r="F48" s="76"/>
      <c r="G48" s="83">
        <f t="shared" si="5"/>
        <v>27</v>
      </c>
      <c r="I48" s="100"/>
      <c r="J48" s="113"/>
      <c r="K48" s="100"/>
      <c r="L48" s="100"/>
      <c r="M48" s="100"/>
      <c r="N48" s="100"/>
    </row>
    <row r="49" spans="1:14" ht="25.5" x14ac:dyDescent="0.25">
      <c r="A49" s="114" t="s">
        <v>191</v>
      </c>
      <c r="B49" s="115"/>
      <c r="C49" s="109" t="s">
        <v>11</v>
      </c>
      <c r="D49" s="110">
        <v>3</v>
      </c>
      <c r="E49" s="119">
        <v>3.87</v>
      </c>
      <c r="F49" s="76"/>
      <c r="G49" s="83">
        <f t="shared" si="5"/>
        <v>11.61</v>
      </c>
      <c r="I49" s="100"/>
      <c r="J49" s="113"/>
      <c r="K49" s="100"/>
      <c r="L49" s="100"/>
      <c r="M49" s="100"/>
      <c r="N49" s="100"/>
    </row>
    <row r="50" spans="1:14" x14ac:dyDescent="0.25">
      <c r="A50" s="114" t="s">
        <v>211</v>
      </c>
      <c r="B50" s="115"/>
      <c r="C50" s="109" t="s">
        <v>11</v>
      </c>
      <c r="D50" s="110">
        <v>1</v>
      </c>
      <c r="E50" s="119">
        <v>3</v>
      </c>
      <c r="F50" s="76"/>
      <c r="G50" s="83">
        <f t="shared" si="5"/>
        <v>3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18</v>
      </c>
      <c r="B51" s="115"/>
      <c r="C51" s="109" t="s">
        <v>18</v>
      </c>
      <c r="D51" s="110" t="s">
        <v>18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18</v>
      </c>
      <c r="B52" s="115"/>
      <c r="C52" s="109" t="s">
        <v>18</v>
      </c>
      <c r="D52" s="110" t="s">
        <v>18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18</v>
      </c>
      <c r="B53" s="115"/>
      <c r="C53" s="109" t="s">
        <v>18</v>
      </c>
      <c r="D53" s="110" t="s">
        <v>18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18</v>
      </c>
      <c r="B54" s="115"/>
      <c r="C54" s="109" t="s">
        <v>18</v>
      </c>
      <c r="D54" s="110" t="s">
        <v>18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18</v>
      </c>
      <c r="B55" s="73"/>
      <c r="C55" s="109" t="s">
        <v>18</v>
      </c>
      <c r="D55" s="110" t="s">
        <v>18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18</v>
      </c>
      <c r="B56" s="115"/>
      <c r="C56" s="109" t="s">
        <v>18</v>
      </c>
      <c r="D56" s="110" t="s">
        <v>18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18</v>
      </c>
      <c r="B57" s="115"/>
      <c r="C57" s="109" t="s">
        <v>18</v>
      </c>
      <c r="D57" s="110" t="s">
        <v>18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18</v>
      </c>
      <c r="B58" s="115"/>
      <c r="C58" s="109" t="s">
        <v>18</v>
      </c>
      <c r="D58" s="110" t="s">
        <v>18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18</v>
      </c>
      <c r="B59" s="115"/>
      <c r="C59" s="109" t="s">
        <v>18</v>
      </c>
      <c r="D59" s="110" t="s">
        <v>18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18</v>
      </c>
      <c r="B60" s="115"/>
      <c r="C60" s="109" t="s">
        <v>18</v>
      </c>
      <c r="D60" s="110" t="s">
        <v>18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18</v>
      </c>
      <c r="B61" s="73"/>
      <c r="C61" s="83" t="s">
        <v>18</v>
      </c>
      <c r="D61" s="83" t="s">
        <v>18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18</v>
      </c>
      <c r="B62" s="73"/>
      <c r="C62" s="83" t="s">
        <v>18</v>
      </c>
      <c r="D62" s="83" t="s">
        <v>18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18</v>
      </c>
      <c r="B63" s="87"/>
      <c r="C63" s="86" t="s">
        <v>18</v>
      </c>
      <c r="D63" s="86" t="s">
        <v>18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18</v>
      </c>
      <c r="B64" s="91"/>
      <c r="C64" s="90" t="s">
        <v>18</v>
      </c>
      <c r="D64" s="90" t="s">
        <v>18</v>
      </c>
      <c r="E64" s="102">
        <v>0</v>
      </c>
      <c r="F64" s="103"/>
      <c r="G64" s="103">
        <f>TRUNC(ROUND(SUM(G44:G63),2),2)</f>
        <v>77.760000000000005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4</v>
      </c>
      <c r="F69" s="76"/>
      <c r="G69" s="83">
        <f>IFERROR(TRUNC(ROUND(D69*E69,2),2),0)</f>
        <v>4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4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84.16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2.52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0.09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86.77</v>
      </c>
      <c r="U75" t="s">
        <v>141</v>
      </c>
      <c r="V75">
        <f>+TRUNC(ROUND(G29+G40+G71+G73+G74,2),2)</f>
        <v>9.01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77.760000000000005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2" orientation="portrait" horizontalDpi="4294967293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51</v>
      </c>
      <c r="B7" s="196"/>
      <c r="C7" s="196"/>
      <c r="D7" s="196"/>
      <c r="E7" s="196"/>
      <c r="F7" s="55" t="s">
        <v>61</v>
      </c>
      <c r="G7" s="56" t="s">
        <v>28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0.5</v>
      </c>
      <c r="C12" s="73">
        <v>4.25</v>
      </c>
      <c r="D12" s="74">
        <f>IFERROR(ROUND(B12*C12,5),0)</f>
        <v>2.125</v>
      </c>
      <c r="E12" s="75">
        <v>0.96</v>
      </c>
      <c r="F12" s="76"/>
      <c r="G12" s="74">
        <f>IFERROR(TRUNC(ROUND(D12*E12,2),2),0)</f>
        <v>2.04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0.96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0.96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0.96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1</v>
      </c>
      <c r="C16" s="73">
        <v>0.5</v>
      </c>
      <c r="D16" s="74">
        <f t="shared" si="0"/>
        <v>0.5</v>
      </c>
      <c r="E16" s="75">
        <v>0.96</v>
      </c>
      <c r="F16" s="76"/>
      <c r="G16" s="74">
        <f t="shared" si="1"/>
        <v>0.48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0.96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1</v>
      </c>
      <c r="C18" s="73">
        <v>0.15</v>
      </c>
      <c r="D18" s="74">
        <f t="shared" si="0"/>
        <v>0.15</v>
      </c>
      <c r="E18" s="75">
        <v>0.96</v>
      </c>
      <c r="F18" s="76"/>
      <c r="G18" s="74">
        <f t="shared" si="1"/>
        <v>0.14000000000000001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0.96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0.96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0.96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1</v>
      </c>
      <c r="C22" s="73">
        <v>0.17</v>
      </c>
      <c r="D22" s="74">
        <f t="shared" si="0"/>
        <v>0.17</v>
      </c>
      <c r="E22" s="75">
        <v>0.96</v>
      </c>
      <c r="F22" s="76"/>
      <c r="G22" s="74">
        <f t="shared" si="1"/>
        <v>0.16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1</v>
      </c>
      <c r="C23" s="73">
        <v>0.05</v>
      </c>
      <c r="D23" s="74">
        <f t="shared" si="0"/>
        <v>0.05</v>
      </c>
      <c r="E23" s="75">
        <v>0.96</v>
      </c>
      <c r="F23" s="76"/>
      <c r="G23" s="74">
        <f t="shared" si="1"/>
        <v>0.05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3</v>
      </c>
      <c r="C24" s="73">
        <v>0.05</v>
      </c>
      <c r="D24" s="74">
        <f t="shared" si="0"/>
        <v>0.15</v>
      </c>
      <c r="E24" s="75">
        <v>0.96</v>
      </c>
      <c r="F24" s="76"/>
      <c r="G24" s="74">
        <f t="shared" si="1"/>
        <v>0.14000000000000001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0.96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0.96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3.01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0.2</v>
      </c>
      <c r="C33" s="83">
        <v>5.5</v>
      </c>
      <c r="D33" s="74">
        <f>IFERROR(ROUND(B33*C33,5),0)</f>
        <v>1.1000000000000001</v>
      </c>
      <c r="E33" s="73">
        <v>0.96</v>
      </c>
      <c r="F33" s="76"/>
      <c r="G33" s="76">
        <f>IFERROR(TRUNC(ROUND(D33*E33,2),2),0)</f>
        <v>1.06</v>
      </c>
    </row>
    <row r="34" spans="1:14" x14ac:dyDescent="0.25">
      <c r="A34" s="83" t="s">
        <v>120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0.96</v>
      </c>
      <c r="F34" s="76"/>
      <c r="G34" s="76">
        <f t="shared" ref="G34:G38" si="4">IFERROR(TRUNC(ROUND(D34*E34,2),2),0)</f>
        <v>4.8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0.96</v>
      </c>
      <c r="F35" s="76"/>
      <c r="G35" s="76">
        <f t="shared" si="4"/>
        <v>4.32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0.96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0</v>
      </c>
      <c r="C37" s="83">
        <v>6.5</v>
      </c>
      <c r="D37" s="74">
        <f t="shared" si="3"/>
        <v>0</v>
      </c>
      <c r="E37" s="73">
        <v>0.96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10.18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195</v>
      </c>
      <c r="B44" s="108"/>
      <c r="C44" s="109" t="s">
        <v>11</v>
      </c>
      <c r="D44" s="110">
        <v>1</v>
      </c>
      <c r="E44" s="111">
        <v>18.760000000000002</v>
      </c>
      <c r="F44" s="112"/>
      <c r="G44" s="83">
        <f>IFERROR(TRUNC(ROUND(D44*E44,2),2),0)</f>
        <v>18.760000000000002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165</v>
      </c>
      <c r="B45" s="115"/>
      <c r="C45" s="109" t="s">
        <v>166</v>
      </c>
      <c r="D45" s="110">
        <v>20</v>
      </c>
      <c r="E45" s="116">
        <v>0.1</v>
      </c>
      <c r="F45" s="78"/>
      <c r="G45" s="83">
        <f t="shared" ref="G45:G63" si="5">IFERROR(TRUNC(ROUND(D45*E45,2),2),0)</f>
        <v>2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167</v>
      </c>
      <c r="B46" s="115"/>
      <c r="C46" s="117" t="s">
        <v>28</v>
      </c>
      <c r="D46" s="118">
        <v>1.6</v>
      </c>
      <c r="E46" s="119">
        <v>1.875</v>
      </c>
      <c r="F46" s="76"/>
      <c r="G46" s="83">
        <f t="shared" si="5"/>
        <v>3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168</v>
      </c>
      <c r="B47" s="115"/>
      <c r="C47" s="109" t="s">
        <v>169</v>
      </c>
      <c r="D47" s="110">
        <v>0.05</v>
      </c>
      <c r="E47" s="119">
        <v>14</v>
      </c>
      <c r="F47" s="76"/>
      <c r="G47" s="83">
        <f t="shared" si="5"/>
        <v>0.7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170</v>
      </c>
      <c r="B48" s="115"/>
      <c r="C48" s="109" t="s">
        <v>169</v>
      </c>
      <c r="D48" s="110">
        <v>0.05</v>
      </c>
      <c r="E48" s="119">
        <v>14</v>
      </c>
      <c r="F48" s="76"/>
      <c r="G48" s="83">
        <f t="shared" si="5"/>
        <v>0.7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171</v>
      </c>
      <c r="B49" s="115"/>
      <c r="C49" s="109" t="s">
        <v>11</v>
      </c>
      <c r="D49" s="110">
        <v>1</v>
      </c>
      <c r="E49" s="119">
        <v>0.97</v>
      </c>
      <c r="F49" s="76"/>
      <c r="G49" s="83">
        <f t="shared" si="5"/>
        <v>0.97</v>
      </c>
      <c r="I49" s="100"/>
      <c r="J49" s="113"/>
      <c r="K49" s="100"/>
      <c r="L49" s="100"/>
      <c r="M49" s="100"/>
      <c r="N49" s="100"/>
    </row>
    <row r="50" spans="1:14" ht="25.5" x14ac:dyDescent="0.25">
      <c r="A50" s="114" t="s">
        <v>172</v>
      </c>
      <c r="B50" s="115"/>
      <c r="C50" s="109" t="s">
        <v>11</v>
      </c>
      <c r="D50" s="110">
        <v>1</v>
      </c>
      <c r="E50" s="119">
        <v>4.41</v>
      </c>
      <c r="F50" s="76"/>
      <c r="G50" s="83">
        <f t="shared" si="5"/>
        <v>4.41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128</v>
      </c>
      <c r="B64" s="91"/>
      <c r="C64" s="90">
        <v>0</v>
      </c>
      <c r="D64" s="90">
        <v>0</v>
      </c>
      <c r="E64" s="102">
        <v>1.55</v>
      </c>
      <c r="F64" s="103"/>
      <c r="G64" s="103">
        <f>TRUNC(ROUND(SUM(G44:G63),2),2)</f>
        <v>30.54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0.32</v>
      </c>
      <c r="F69" s="76"/>
      <c r="G69" s="83">
        <f>IFERROR(TRUNC(ROUND(D69*E69,2),2),0)</f>
        <v>0.32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0.32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44.05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1.32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0.05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45.42</v>
      </c>
      <c r="U75" t="s">
        <v>141</v>
      </c>
      <c r="V75">
        <f>+TRUNC(ROUND(G29+G40+G71+G73+G74,2),2)</f>
        <v>14.88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30.54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34</v>
      </c>
      <c r="B7" s="196"/>
      <c r="C7" s="196"/>
      <c r="D7" s="196"/>
      <c r="E7" s="196"/>
      <c r="F7" s="55" t="s">
        <v>61</v>
      </c>
      <c r="G7" s="56" t="s">
        <v>28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0.5</v>
      </c>
      <c r="C12" s="73">
        <v>4.25</v>
      </c>
      <c r="D12" s="74">
        <f>IFERROR(ROUND(B12*C12,5),0)</f>
        <v>2.125</v>
      </c>
      <c r="E12" s="75">
        <v>0.12</v>
      </c>
      <c r="F12" s="76"/>
      <c r="G12" s="74">
        <f>IFERROR(TRUNC(ROUND(D12*E12,2),2),0)</f>
        <v>0.26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0.12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0.12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0.12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1</v>
      </c>
      <c r="C16" s="73">
        <v>0.5</v>
      </c>
      <c r="D16" s="74">
        <f t="shared" si="0"/>
        <v>0.5</v>
      </c>
      <c r="E16" s="75">
        <v>0.12</v>
      </c>
      <c r="F16" s="76"/>
      <c r="G16" s="74">
        <f t="shared" si="1"/>
        <v>0.06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0.12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1</v>
      </c>
      <c r="C18" s="73">
        <v>0.15</v>
      </c>
      <c r="D18" s="74">
        <f t="shared" si="0"/>
        <v>0.15</v>
      </c>
      <c r="E18" s="75">
        <v>0.12</v>
      </c>
      <c r="F18" s="76"/>
      <c r="G18" s="74">
        <f t="shared" si="1"/>
        <v>0.02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0.12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0.12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0.12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1</v>
      </c>
      <c r="C22" s="73">
        <v>0.17</v>
      </c>
      <c r="D22" s="74">
        <f t="shared" si="0"/>
        <v>0.17</v>
      </c>
      <c r="E22" s="75">
        <v>0.12</v>
      </c>
      <c r="F22" s="76"/>
      <c r="G22" s="74">
        <f t="shared" si="1"/>
        <v>0.02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1</v>
      </c>
      <c r="C23" s="73">
        <v>0.05</v>
      </c>
      <c r="D23" s="74">
        <f t="shared" si="0"/>
        <v>0.05</v>
      </c>
      <c r="E23" s="75">
        <v>0.12</v>
      </c>
      <c r="F23" s="76"/>
      <c r="G23" s="74">
        <f t="shared" si="1"/>
        <v>0.01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3</v>
      </c>
      <c r="C24" s="73">
        <v>0.05</v>
      </c>
      <c r="D24" s="74">
        <f t="shared" si="0"/>
        <v>0.15</v>
      </c>
      <c r="E24" s="75">
        <v>0.12</v>
      </c>
      <c r="F24" s="76"/>
      <c r="G24" s="74">
        <f t="shared" si="1"/>
        <v>0.02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0.12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0.12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0.39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0.2</v>
      </c>
      <c r="C33" s="83">
        <v>5.5</v>
      </c>
      <c r="D33" s="74">
        <f>IFERROR(ROUND(B33*C33,5),0)</f>
        <v>1.1000000000000001</v>
      </c>
      <c r="E33" s="73">
        <v>0.12</v>
      </c>
      <c r="F33" s="76"/>
      <c r="G33" s="76">
        <f>IFERROR(TRUNC(ROUND(D33*E33,2),2),0)</f>
        <v>0.13</v>
      </c>
    </row>
    <row r="34" spans="1:14" x14ac:dyDescent="0.25">
      <c r="A34" s="83" t="s">
        <v>120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0.12</v>
      </c>
      <c r="F34" s="76"/>
      <c r="G34" s="76">
        <f t="shared" ref="G34:G38" si="4">IFERROR(TRUNC(ROUND(D34*E34,2),2),0)</f>
        <v>0.6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0.12</v>
      </c>
      <c r="F35" s="76"/>
      <c r="G35" s="76">
        <f t="shared" si="4"/>
        <v>0.54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0.12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0.12</v>
      </c>
      <c r="F37" s="76"/>
      <c r="G37" s="76">
        <f t="shared" si="4"/>
        <v>0.78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2.0499999999999998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212</v>
      </c>
      <c r="B44" s="108"/>
      <c r="C44" s="109" t="s">
        <v>213</v>
      </c>
      <c r="D44" s="110">
        <v>1</v>
      </c>
      <c r="E44" s="111">
        <v>2.2999999999999998</v>
      </c>
      <c r="F44" s="112"/>
      <c r="G44" s="83">
        <f>IFERROR(TRUNC(ROUND(D44*E44,2),2),0)</f>
        <v>2.2999999999999998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18</v>
      </c>
      <c r="B45" s="115"/>
      <c r="C45" s="109" t="s">
        <v>18</v>
      </c>
      <c r="D45" s="110" t="s">
        <v>18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 t="s">
        <v>18</v>
      </c>
      <c r="B46" s="115"/>
      <c r="C46" s="117" t="s">
        <v>18</v>
      </c>
      <c r="D46" s="118" t="s">
        <v>18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18</v>
      </c>
      <c r="B47" s="115"/>
      <c r="C47" s="109" t="s">
        <v>18</v>
      </c>
      <c r="D47" s="110" t="s">
        <v>18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18</v>
      </c>
      <c r="B48" s="115"/>
      <c r="C48" s="109" t="s">
        <v>18</v>
      </c>
      <c r="D48" s="110" t="s">
        <v>18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18</v>
      </c>
      <c r="B49" s="115"/>
      <c r="C49" s="109" t="s">
        <v>18</v>
      </c>
      <c r="D49" s="110" t="s">
        <v>18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 t="s">
        <v>18</v>
      </c>
      <c r="B50" s="115"/>
      <c r="C50" s="109" t="s">
        <v>18</v>
      </c>
      <c r="D50" s="110" t="s">
        <v>18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18</v>
      </c>
      <c r="B51" s="115"/>
      <c r="C51" s="109" t="s">
        <v>18</v>
      </c>
      <c r="D51" s="110" t="s">
        <v>18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18</v>
      </c>
      <c r="B52" s="115"/>
      <c r="C52" s="109" t="s">
        <v>18</v>
      </c>
      <c r="D52" s="110" t="s">
        <v>18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18</v>
      </c>
      <c r="B53" s="115"/>
      <c r="C53" s="109" t="s">
        <v>18</v>
      </c>
      <c r="D53" s="110" t="s">
        <v>18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18</v>
      </c>
      <c r="B54" s="115"/>
      <c r="C54" s="109" t="s">
        <v>18</v>
      </c>
      <c r="D54" s="110" t="s">
        <v>18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18</v>
      </c>
      <c r="B55" s="73"/>
      <c r="C55" s="109" t="s">
        <v>18</v>
      </c>
      <c r="D55" s="110" t="s">
        <v>18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18</v>
      </c>
      <c r="B56" s="115"/>
      <c r="C56" s="109" t="s">
        <v>18</v>
      </c>
      <c r="D56" s="110" t="s">
        <v>18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18</v>
      </c>
      <c r="B57" s="115"/>
      <c r="C57" s="109" t="s">
        <v>18</v>
      </c>
      <c r="D57" s="110" t="s">
        <v>18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18</v>
      </c>
      <c r="B58" s="115"/>
      <c r="C58" s="109" t="s">
        <v>18</v>
      </c>
      <c r="D58" s="110" t="s">
        <v>18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18</v>
      </c>
      <c r="B59" s="115"/>
      <c r="C59" s="109" t="s">
        <v>18</v>
      </c>
      <c r="D59" s="110" t="s">
        <v>18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18</v>
      </c>
      <c r="B60" s="115"/>
      <c r="C60" s="109" t="s">
        <v>18</v>
      </c>
      <c r="D60" s="110" t="s">
        <v>18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18</v>
      </c>
      <c r="B61" s="73"/>
      <c r="C61" s="83" t="s">
        <v>18</v>
      </c>
      <c r="D61" s="83" t="s">
        <v>18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18</v>
      </c>
      <c r="B62" s="73"/>
      <c r="C62" s="83" t="s">
        <v>18</v>
      </c>
      <c r="D62" s="83" t="s">
        <v>18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18</v>
      </c>
      <c r="B63" s="87"/>
      <c r="C63" s="86" t="s">
        <v>18</v>
      </c>
      <c r="D63" s="86" t="s">
        <v>18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18</v>
      </c>
      <c r="B64" s="91"/>
      <c r="C64" s="90" t="s">
        <v>18</v>
      </c>
      <c r="D64" s="90" t="s">
        <v>18</v>
      </c>
      <c r="E64" s="102">
        <v>0</v>
      </c>
      <c r="F64" s="103"/>
      <c r="G64" s="103">
        <f>TRUNC(ROUND(SUM(G44:G63),2),2)</f>
        <v>2.2999999999999998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0.51</v>
      </c>
      <c r="F69" s="76"/>
      <c r="G69" s="83">
        <f>IFERROR(TRUNC(ROUND(D69*E69,2),2),0)</f>
        <v>0.51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0.51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5.25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0.16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0.01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5.42</v>
      </c>
      <c r="U75" t="s">
        <v>141</v>
      </c>
      <c r="V75">
        <f>+TRUNC(ROUND(G29+G40+G71+G73+G74,2),2)</f>
        <v>3.12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2.2999999999999998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47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</v>
      </c>
      <c r="C12" s="73">
        <v>4.25</v>
      </c>
      <c r="D12" s="74">
        <f>IFERROR(ROUND(B12*C12,5),0)</f>
        <v>0</v>
      </c>
      <c r="E12" s="75">
        <v>1.84</v>
      </c>
      <c r="F12" s="76"/>
      <c r="G12" s="74">
        <f>IFERROR(TRUNC(ROUND(D12*E12,2),2),0)</f>
        <v>0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1.84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0.5</v>
      </c>
      <c r="C14" s="73">
        <v>20</v>
      </c>
      <c r="D14" s="74">
        <f t="shared" si="0"/>
        <v>10</v>
      </c>
      <c r="E14" s="75">
        <v>1.84</v>
      </c>
      <c r="F14" s="76"/>
      <c r="G14" s="74">
        <f t="shared" si="1"/>
        <v>18.399999999999999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1</v>
      </c>
      <c r="C15" s="73">
        <v>1</v>
      </c>
      <c r="D15" s="74">
        <f t="shared" si="0"/>
        <v>1</v>
      </c>
      <c r="E15" s="75">
        <v>1.84</v>
      </c>
      <c r="F15" s="76"/>
      <c r="G15" s="74">
        <f t="shared" si="1"/>
        <v>1.84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1.84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1.84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1</v>
      </c>
      <c r="C18" s="73">
        <v>0.15</v>
      </c>
      <c r="D18" s="74">
        <f t="shared" si="0"/>
        <v>0.15</v>
      </c>
      <c r="E18" s="75">
        <v>1.84</v>
      </c>
      <c r="F18" s="76"/>
      <c r="G18" s="74">
        <f t="shared" si="1"/>
        <v>0.28000000000000003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1.84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1.84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1.84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1</v>
      </c>
      <c r="C22" s="73">
        <v>0.17</v>
      </c>
      <c r="D22" s="74">
        <f t="shared" si="0"/>
        <v>0.17</v>
      </c>
      <c r="E22" s="75">
        <v>1.84</v>
      </c>
      <c r="F22" s="76"/>
      <c r="G22" s="74">
        <f t="shared" si="1"/>
        <v>0.31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1</v>
      </c>
      <c r="C23" s="73">
        <v>0.05</v>
      </c>
      <c r="D23" s="74">
        <f t="shared" si="0"/>
        <v>0.05</v>
      </c>
      <c r="E23" s="75">
        <v>1.84</v>
      </c>
      <c r="F23" s="76"/>
      <c r="G23" s="74">
        <f t="shared" si="1"/>
        <v>0.09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6</v>
      </c>
      <c r="C24" s="73">
        <v>0.05</v>
      </c>
      <c r="D24" s="74">
        <f t="shared" si="0"/>
        <v>0.3</v>
      </c>
      <c r="E24" s="75">
        <v>1.84</v>
      </c>
      <c r="F24" s="76"/>
      <c r="G24" s="74">
        <f t="shared" si="1"/>
        <v>0.55000000000000004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1.84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1.84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21.47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1.84</v>
      </c>
      <c r="F33" s="76"/>
      <c r="G33" s="76">
        <f>IFERROR(TRUNC(ROUND(D33*E33,2),2),0)</f>
        <v>10.119999999999999</v>
      </c>
    </row>
    <row r="34" spans="1:14" x14ac:dyDescent="0.25">
      <c r="A34" s="83" t="s">
        <v>120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1.84</v>
      </c>
      <c r="F34" s="76"/>
      <c r="G34" s="76">
        <f t="shared" ref="G34:G38" si="4">IFERROR(TRUNC(ROUND(D34*E34,2),2),0)</f>
        <v>9.1999999999999993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1.84</v>
      </c>
      <c r="F35" s="76"/>
      <c r="G35" s="76">
        <f t="shared" si="4"/>
        <v>8.2799999999999994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1.84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1.84</v>
      </c>
      <c r="F37" s="76"/>
      <c r="G37" s="76">
        <f t="shared" si="4"/>
        <v>11.96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39.56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145</v>
      </c>
      <c r="B44" s="108"/>
      <c r="C44" s="109" t="s">
        <v>11</v>
      </c>
      <c r="D44" s="110">
        <v>1</v>
      </c>
      <c r="E44" s="111">
        <v>450</v>
      </c>
      <c r="F44" s="112"/>
      <c r="G44" s="83">
        <f>IFERROR(TRUNC(ROUND(D44*E44,2),2),0)</f>
        <v>450</v>
      </c>
      <c r="I44" s="100"/>
      <c r="J44" s="113"/>
      <c r="K44" s="100"/>
      <c r="L44" s="100"/>
      <c r="M44" s="100"/>
      <c r="N44" s="100"/>
    </row>
    <row r="45" spans="1:14" x14ac:dyDescent="0.25">
      <c r="A45" s="114">
        <v>0</v>
      </c>
      <c r="B45" s="115"/>
      <c r="C45" s="109">
        <v>0</v>
      </c>
      <c r="D45" s="110">
        <v>0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>
        <v>0</v>
      </c>
      <c r="B46" s="115"/>
      <c r="C46" s="117">
        <v>0</v>
      </c>
      <c r="D46" s="118">
        <v>0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>
        <v>0</v>
      </c>
      <c r="B47" s="115"/>
      <c r="C47" s="109">
        <v>0</v>
      </c>
      <c r="D47" s="110">
        <v>0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>
        <v>0</v>
      </c>
      <c r="B48" s="115"/>
      <c r="C48" s="109">
        <v>0</v>
      </c>
      <c r="D48" s="110">
        <v>0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>
        <v>0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450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5</v>
      </c>
      <c r="F69" s="76"/>
      <c r="G69" s="83">
        <f>IFERROR(TRUNC(ROUND(D69*E69,2),2),0)</f>
        <v>5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5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516.03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15.48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0.56999999999999995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532.08000000000004</v>
      </c>
      <c r="U75" t="s">
        <v>141</v>
      </c>
      <c r="V75">
        <f>+TRUNC(ROUND(G29+G40+G71+G73+G74,2),2)</f>
        <v>82.08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450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45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1</v>
      </c>
      <c r="C12" s="73">
        <v>4.25</v>
      </c>
      <c r="D12" s="74">
        <f>IFERROR(ROUND(B12*C12,5),0)</f>
        <v>4.25</v>
      </c>
      <c r="E12" s="75">
        <v>0.38</v>
      </c>
      <c r="F12" s="76"/>
      <c r="G12" s="74">
        <f>IFERROR(TRUNC(ROUND(D12*E12,2),2),0)</f>
        <v>1.62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0.38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0.38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0.38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0.38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0.38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2</v>
      </c>
      <c r="C18" s="73">
        <v>0.15</v>
      </c>
      <c r="D18" s="74">
        <f t="shared" si="0"/>
        <v>0.3</v>
      </c>
      <c r="E18" s="75">
        <v>0.38</v>
      </c>
      <c r="F18" s="76"/>
      <c r="G18" s="74">
        <f t="shared" si="1"/>
        <v>0.11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0.38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0.38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0.38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1</v>
      </c>
      <c r="C22" s="73">
        <v>0.17</v>
      </c>
      <c r="D22" s="74">
        <f t="shared" si="0"/>
        <v>0.17</v>
      </c>
      <c r="E22" s="75">
        <v>0.38</v>
      </c>
      <c r="F22" s="76"/>
      <c r="G22" s="74">
        <f t="shared" si="1"/>
        <v>0.06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2</v>
      </c>
      <c r="C23" s="73">
        <v>0.05</v>
      </c>
      <c r="D23" s="74">
        <f t="shared" si="0"/>
        <v>0.1</v>
      </c>
      <c r="E23" s="75">
        <v>0.38</v>
      </c>
      <c r="F23" s="76"/>
      <c r="G23" s="74">
        <f t="shared" si="1"/>
        <v>0.04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3</v>
      </c>
      <c r="C24" s="73">
        <v>0.05</v>
      </c>
      <c r="D24" s="74">
        <f t="shared" si="0"/>
        <v>0.15</v>
      </c>
      <c r="E24" s="75">
        <v>0.38</v>
      </c>
      <c r="F24" s="76"/>
      <c r="G24" s="74">
        <f t="shared" si="1"/>
        <v>0.06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0.38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0.38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1.89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0.38</v>
      </c>
      <c r="F33" s="76"/>
      <c r="G33" s="76">
        <f>IFERROR(TRUNC(ROUND(D33*E33,2),2),0)</f>
        <v>2.09</v>
      </c>
    </row>
    <row r="34" spans="1:14" x14ac:dyDescent="0.25">
      <c r="A34" s="83" t="s">
        <v>120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0.38</v>
      </c>
      <c r="F34" s="76"/>
      <c r="G34" s="76">
        <f t="shared" ref="G34:G38" si="4">IFERROR(TRUNC(ROUND(D34*E34,2),2),0)</f>
        <v>1.9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0.38</v>
      </c>
      <c r="F35" s="76"/>
      <c r="G35" s="76">
        <f t="shared" si="4"/>
        <v>1.71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0.38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0.38</v>
      </c>
      <c r="F37" s="76"/>
      <c r="G37" s="76">
        <f t="shared" si="4"/>
        <v>2.4700000000000002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8.17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214</v>
      </c>
      <c r="B44" s="108"/>
      <c r="C44" s="109" t="s">
        <v>11</v>
      </c>
      <c r="D44" s="110">
        <v>1</v>
      </c>
      <c r="E44" s="111">
        <v>149.99</v>
      </c>
      <c r="F44" s="112"/>
      <c r="G44" s="83">
        <f>IFERROR(TRUNC(ROUND(D44*E44,2),2),0)</f>
        <v>149.99</v>
      </c>
      <c r="I44" s="100"/>
      <c r="J44" s="113"/>
      <c r="K44" s="100"/>
      <c r="L44" s="100"/>
      <c r="M44" s="100"/>
      <c r="N44" s="100"/>
    </row>
    <row r="45" spans="1:14" x14ac:dyDescent="0.25">
      <c r="A45" s="114" t="s">
        <v>215</v>
      </c>
      <c r="B45" s="115"/>
      <c r="C45" s="109" t="s">
        <v>28</v>
      </c>
      <c r="D45" s="110" t="s">
        <v>216</v>
      </c>
      <c r="E45" s="116">
        <v>2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217</v>
      </c>
      <c r="B46" s="115"/>
      <c r="C46" s="117" t="s">
        <v>11</v>
      </c>
      <c r="D46" s="118">
        <v>3</v>
      </c>
      <c r="E46" s="119">
        <v>5.4</v>
      </c>
      <c r="F46" s="76"/>
      <c r="G46" s="83">
        <f t="shared" si="5"/>
        <v>16.2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218</v>
      </c>
      <c r="B47" s="115"/>
      <c r="C47" s="109" t="s">
        <v>11</v>
      </c>
      <c r="D47" s="110">
        <v>1</v>
      </c>
      <c r="E47" s="119">
        <v>13.55</v>
      </c>
      <c r="F47" s="76"/>
      <c r="G47" s="83">
        <f t="shared" si="5"/>
        <v>13.55</v>
      </c>
      <c r="I47" s="100"/>
      <c r="J47" s="113"/>
      <c r="K47" s="100"/>
      <c r="L47" s="100"/>
      <c r="M47" s="100"/>
      <c r="N47" s="100"/>
    </row>
    <row r="48" spans="1:14" x14ac:dyDescent="0.25">
      <c r="A48" s="114" t="s">
        <v>18</v>
      </c>
      <c r="B48" s="115"/>
      <c r="C48" s="109" t="s">
        <v>18</v>
      </c>
      <c r="D48" s="110" t="s">
        <v>18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 t="s">
        <v>18</v>
      </c>
      <c r="B49" s="115"/>
      <c r="C49" s="109" t="s">
        <v>18</v>
      </c>
      <c r="D49" s="110" t="s">
        <v>18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 t="s">
        <v>18</v>
      </c>
      <c r="B50" s="115"/>
      <c r="C50" s="109" t="s">
        <v>18</v>
      </c>
      <c r="D50" s="110" t="s">
        <v>18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 t="s">
        <v>18</v>
      </c>
      <c r="B51" s="115"/>
      <c r="C51" s="109" t="s">
        <v>18</v>
      </c>
      <c r="D51" s="110" t="s">
        <v>18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 t="s">
        <v>18</v>
      </c>
      <c r="B52" s="115"/>
      <c r="C52" s="109" t="s">
        <v>18</v>
      </c>
      <c r="D52" s="110" t="s">
        <v>18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 t="s">
        <v>18</v>
      </c>
      <c r="B53" s="115"/>
      <c r="C53" s="109" t="s">
        <v>18</v>
      </c>
      <c r="D53" s="110" t="s">
        <v>18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18</v>
      </c>
      <c r="B54" s="115"/>
      <c r="C54" s="109" t="s">
        <v>18</v>
      </c>
      <c r="D54" s="110" t="s">
        <v>18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18</v>
      </c>
      <c r="B55" s="73"/>
      <c r="C55" s="109" t="s">
        <v>18</v>
      </c>
      <c r="D55" s="110" t="s">
        <v>18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18</v>
      </c>
      <c r="B56" s="115"/>
      <c r="C56" s="109" t="s">
        <v>18</v>
      </c>
      <c r="D56" s="110" t="s">
        <v>18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18</v>
      </c>
      <c r="B57" s="115"/>
      <c r="C57" s="109" t="s">
        <v>18</v>
      </c>
      <c r="D57" s="110" t="s">
        <v>18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18</v>
      </c>
      <c r="B58" s="115"/>
      <c r="C58" s="109" t="s">
        <v>18</v>
      </c>
      <c r="D58" s="110" t="s">
        <v>18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18</v>
      </c>
      <c r="B59" s="115"/>
      <c r="C59" s="109" t="s">
        <v>18</v>
      </c>
      <c r="D59" s="110" t="s">
        <v>18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18</v>
      </c>
      <c r="B60" s="115"/>
      <c r="C60" s="109" t="s">
        <v>18</v>
      </c>
      <c r="D60" s="110" t="s">
        <v>18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18</v>
      </c>
      <c r="B61" s="73"/>
      <c r="C61" s="83" t="s">
        <v>18</v>
      </c>
      <c r="D61" s="83" t="s">
        <v>18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18</v>
      </c>
      <c r="B62" s="73"/>
      <c r="C62" s="83" t="s">
        <v>18</v>
      </c>
      <c r="D62" s="83" t="s">
        <v>18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18</v>
      </c>
      <c r="B63" s="87"/>
      <c r="C63" s="86" t="s">
        <v>18</v>
      </c>
      <c r="D63" s="86" t="s">
        <v>18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18</v>
      </c>
      <c r="B64" s="91"/>
      <c r="C64" s="90" t="s">
        <v>18</v>
      </c>
      <c r="D64" s="90" t="s">
        <v>18</v>
      </c>
      <c r="E64" s="102">
        <v>0</v>
      </c>
      <c r="F64" s="103"/>
      <c r="G64" s="103">
        <f>TRUNC(ROUND(SUM(G44:G63),2),2)</f>
        <v>179.74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2</v>
      </c>
      <c r="F69" s="76"/>
      <c r="G69" s="83">
        <f>IFERROR(TRUNC(ROUND(D69*E69,2),2),0)</f>
        <v>2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2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191.8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5.75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0.21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197.76</v>
      </c>
      <c r="U75" t="s">
        <v>141</v>
      </c>
      <c r="V75">
        <f>+TRUNC(ROUND(G29+G40+G71+G73+G74,2),2)</f>
        <v>18.02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179.74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52</v>
      </c>
      <c r="B7" s="196"/>
      <c r="C7" s="196"/>
      <c r="D7" s="196"/>
      <c r="E7" s="196"/>
      <c r="F7" s="55" t="s">
        <v>61</v>
      </c>
      <c r="G7" s="56" t="s">
        <v>28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1</v>
      </c>
      <c r="C12" s="73">
        <v>4.25</v>
      </c>
      <c r="D12" s="74">
        <f>IFERROR(ROUND(B12*C12,5),0)</f>
        <v>4.25</v>
      </c>
      <c r="E12" s="75">
        <v>0</v>
      </c>
      <c r="F12" s="76"/>
      <c r="G12" s="74">
        <f>IFERROR(TRUNC(ROUND(D12*E12,2),2),0)</f>
        <v>0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0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0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0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1</v>
      </c>
      <c r="C16" s="73">
        <v>0.5</v>
      </c>
      <c r="D16" s="74">
        <f t="shared" si="0"/>
        <v>0.5</v>
      </c>
      <c r="E16" s="75">
        <v>0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1</v>
      </c>
      <c r="C17" s="73">
        <v>0.15</v>
      </c>
      <c r="D17" s="74">
        <f t="shared" si="0"/>
        <v>0.15</v>
      </c>
      <c r="E17" s="75">
        <v>0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1</v>
      </c>
      <c r="C18" s="73">
        <v>0.15</v>
      </c>
      <c r="D18" s="74">
        <f t="shared" si="0"/>
        <v>0.15</v>
      </c>
      <c r="E18" s="75">
        <v>0</v>
      </c>
      <c r="F18" s="76"/>
      <c r="G18" s="74">
        <f t="shared" si="1"/>
        <v>0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0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0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0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1</v>
      </c>
      <c r="C22" s="73">
        <v>0.17</v>
      </c>
      <c r="D22" s="74">
        <f t="shared" si="0"/>
        <v>0.17</v>
      </c>
      <c r="E22" s="75">
        <v>0</v>
      </c>
      <c r="F22" s="76"/>
      <c r="G22" s="74">
        <f t="shared" si="1"/>
        <v>0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1</v>
      </c>
      <c r="C23" s="73">
        <v>0.05</v>
      </c>
      <c r="D23" s="74">
        <f t="shared" si="0"/>
        <v>0.05</v>
      </c>
      <c r="E23" s="75">
        <v>0</v>
      </c>
      <c r="F23" s="76"/>
      <c r="G23" s="74">
        <f t="shared" si="1"/>
        <v>0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6</v>
      </c>
      <c r="C24" s="73">
        <v>0.05</v>
      </c>
      <c r="D24" s="74">
        <f t="shared" si="0"/>
        <v>0.3</v>
      </c>
      <c r="E24" s="75">
        <v>0</v>
      </c>
      <c r="F24" s="76"/>
      <c r="G24" s="74">
        <f t="shared" si="1"/>
        <v>0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0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0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0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0</v>
      </c>
      <c r="C33" s="83">
        <v>5.5</v>
      </c>
      <c r="D33" s="74">
        <f>IFERROR(ROUND(B33*C33,5),0)</f>
        <v>0</v>
      </c>
      <c r="E33" s="73">
        <v>0</v>
      </c>
      <c r="F33" s="76"/>
      <c r="G33" s="76">
        <f>IFERROR(TRUNC(ROUND(D33*E33,2),2),0)</f>
        <v>0</v>
      </c>
    </row>
    <row r="34" spans="1:14" x14ac:dyDescent="0.25">
      <c r="A34" s="83" t="s">
        <v>120</v>
      </c>
      <c r="B34" s="99">
        <v>0</v>
      </c>
      <c r="C34" s="83">
        <v>5</v>
      </c>
      <c r="D34" s="74">
        <f t="shared" ref="D34:D38" si="3">IFERROR(ROUND(B34*C34,5),0)</f>
        <v>0</v>
      </c>
      <c r="E34" s="73">
        <v>0</v>
      </c>
      <c r="F34" s="76"/>
      <c r="G34" s="76">
        <f t="shared" ref="G34:G38" si="4">IFERROR(TRUNC(ROUND(D34*E34,2),2),0)</f>
        <v>0</v>
      </c>
    </row>
    <row r="35" spans="1:14" x14ac:dyDescent="0.25">
      <c r="A35" s="83" t="s">
        <v>121</v>
      </c>
      <c r="B35" s="99">
        <v>2</v>
      </c>
      <c r="C35" s="83">
        <v>4.5</v>
      </c>
      <c r="D35" s="74">
        <f t="shared" si="3"/>
        <v>9</v>
      </c>
      <c r="E35" s="73">
        <v>0</v>
      </c>
      <c r="F35" s="76"/>
      <c r="G35" s="76">
        <f t="shared" si="4"/>
        <v>0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0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0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0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x14ac:dyDescent="0.25">
      <c r="A44" s="107" t="s">
        <v>12</v>
      </c>
      <c r="B44" s="108"/>
      <c r="C44" s="109"/>
      <c r="D44" s="110"/>
      <c r="E44" s="111"/>
      <c r="F44" s="112"/>
      <c r="G44" s="83">
        <f>IFERROR(TRUNC(ROUND(D44*E44,2),2),0)</f>
        <v>0</v>
      </c>
      <c r="I44" s="100"/>
      <c r="J44" s="113"/>
      <c r="K44" s="100"/>
      <c r="L44" s="100"/>
      <c r="M44" s="100"/>
      <c r="N44" s="100"/>
    </row>
    <row r="45" spans="1:14" x14ac:dyDescent="0.25">
      <c r="A45" s="114"/>
      <c r="B45" s="115"/>
      <c r="C45" s="109"/>
      <c r="D45" s="110"/>
      <c r="E45" s="116"/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/>
      <c r="B46" s="115"/>
      <c r="C46" s="117"/>
      <c r="D46" s="118"/>
      <c r="E46" s="119"/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/>
      <c r="B47" s="115"/>
      <c r="C47" s="109"/>
      <c r="D47" s="110"/>
      <c r="E47" s="119"/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/>
      <c r="B48" s="115"/>
      <c r="C48" s="109"/>
      <c r="D48" s="110"/>
      <c r="E48" s="119"/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/>
      <c r="B49" s="115"/>
      <c r="C49" s="109"/>
      <c r="D49" s="110"/>
      <c r="E49" s="119"/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/>
      <c r="B50" s="115"/>
      <c r="C50" s="109"/>
      <c r="D50" s="110"/>
      <c r="E50" s="119"/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/>
      <c r="B51" s="115"/>
      <c r="C51" s="109"/>
      <c r="D51" s="110"/>
      <c r="E51" s="119"/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/>
      <c r="B52" s="115"/>
      <c r="C52" s="109"/>
      <c r="D52" s="110"/>
      <c r="E52" s="119"/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/>
      <c r="B53" s="115"/>
      <c r="C53" s="109"/>
      <c r="D53" s="110"/>
      <c r="E53" s="119"/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/>
      <c r="B54" s="115"/>
      <c r="C54" s="109"/>
      <c r="D54" s="110"/>
      <c r="E54" s="119"/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/>
      <c r="B55" s="73"/>
      <c r="C55" s="109"/>
      <c r="D55" s="110"/>
      <c r="E55" s="99"/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/>
      <c r="B56" s="115"/>
      <c r="C56" s="109"/>
      <c r="D56" s="110"/>
      <c r="E56" s="119"/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/>
      <c r="B57" s="115"/>
      <c r="C57" s="109"/>
      <c r="D57" s="110"/>
      <c r="E57" s="119"/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/>
      <c r="B58" s="115"/>
      <c r="C58" s="109"/>
      <c r="D58" s="110"/>
      <c r="E58" s="119"/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/>
      <c r="B59" s="115"/>
      <c r="C59" s="109"/>
      <c r="D59" s="110"/>
      <c r="E59" s="119"/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/>
      <c r="B60" s="115"/>
      <c r="C60" s="109"/>
      <c r="D60" s="110"/>
      <c r="E60" s="119"/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/>
      <c r="B61" s="73"/>
      <c r="C61" s="83"/>
      <c r="D61" s="83"/>
      <c r="E61" s="99"/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/>
      <c r="B62" s="73"/>
      <c r="C62" s="83"/>
      <c r="D62" s="83"/>
      <c r="E62" s="99"/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/>
      <c r="B63" s="87"/>
      <c r="C63" s="86"/>
      <c r="D63" s="86"/>
      <c r="E63" s="120"/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128</v>
      </c>
      <c r="B64" s="91"/>
      <c r="C64" s="90"/>
      <c r="D64" s="90"/>
      <c r="E64" s="102"/>
      <c r="F64" s="103"/>
      <c r="G64" s="103">
        <f>TRUNC(ROUND(SUM(G44:G63),2),2)</f>
        <v>0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0.01</v>
      </c>
      <c r="F69" s="76"/>
      <c r="G69" s="83">
        <f>IFERROR(TRUNC(ROUND(D69*E69,2),2),0)</f>
        <v>0.01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0.01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0.01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0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0.01</v>
      </c>
      <c r="U75" t="s">
        <v>141</v>
      </c>
      <c r="V75">
        <f>+TRUNC(ROUND(G29+G40+G71+G73+G74,2),2)</f>
        <v>0.01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0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13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</v>
      </c>
      <c r="C12" s="73">
        <v>4.25</v>
      </c>
      <c r="D12" s="74">
        <f>IFERROR(ROUND(B12*C12,5),0)</f>
        <v>0</v>
      </c>
      <c r="E12" s="75">
        <v>3.07</v>
      </c>
      <c r="F12" s="76"/>
      <c r="G12" s="74">
        <f>IFERROR(TRUNC(ROUND(D12*E12,2),2),0)</f>
        <v>0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3.07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0.5</v>
      </c>
      <c r="C14" s="73">
        <v>20</v>
      </c>
      <c r="D14" s="74">
        <f t="shared" si="0"/>
        <v>10</v>
      </c>
      <c r="E14" s="75">
        <v>3.07</v>
      </c>
      <c r="F14" s="76"/>
      <c r="G14" s="74">
        <f t="shared" si="1"/>
        <v>30.7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1</v>
      </c>
      <c r="C15" s="73">
        <v>1</v>
      </c>
      <c r="D15" s="74">
        <f t="shared" si="0"/>
        <v>1</v>
      </c>
      <c r="E15" s="75">
        <v>3.07</v>
      </c>
      <c r="F15" s="76"/>
      <c r="G15" s="74">
        <f t="shared" si="1"/>
        <v>3.07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3.07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3.07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1</v>
      </c>
      <c r="C18" s="73">
        <v>0.15</v>
      </c>
      <c r="D18" s="74">
        <f t="shared" si="0"/>
        <v>0.15</v>
      </c>
      <c r="E18" s="75">
        <v>3.07</v>
      </c>
      <c r="F18" s="76"/>
      <c r="G18" s="74">
        <f t="shared" si="1"/>
        <v>0.46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3.07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3.07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3.07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1</v>
      </c>
      <c r="C22" s="73">
        <v>0.17</v>
      </c>
      <c r="D22" s="74">
        <f t="shared" si="0"/>
        <v>0.17</v>
      </c>
      <c r="E22" s="75">
        <v>3.07</v>
      </c>
      <c r="F22" s="76"/>
      <c r="G22" s="74">
        <f t="shared" si="1"/>
        <v>0.52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1</v>
      </c>
      <c r="C23" s="73">
        <v>0.05</v>
      </c>
      <c r="D23" s="74">
        <f t="shared" si="0"/>
        <v>0.05</v>
      </c>
      <c r="E23" s="75">
        <v>3.07</v>
      </c>
      <c r="F23" s="76"/>
      <c r="G23" s="74">
        <f t="shared" si="1"/>
        <v>0.15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8</v>
      </c>
      <c r="C24" s="73">
        <v>0.05</v>
      </c>
      <c r="D24" s="74">
        <f t="shared" si="0"/>
        <v>0.4</v>
      </c>
      <c r="E24" s="75">
        <v>3.07</v>
      </c>
      <c r="F24" s="76"/>
      <c r="G24" s="74">
        <f t="shared" si="1"/>
        <v>1.23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3.07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3.07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36.130000000000003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3.07</v>
      </c>
      <c r="F33" s="76"/>
      <c r="G33" s="76">
        <f>IFERROR(TRUNC(ROUND(D33*E33,2),2),0)</f>
        <v>16.89</v>
      </c>
    </row>
    <row r="34" spans="1:14" x14ac:dyDescent="0.25">
      <c r="A34" s="83" t="s">
        <v>120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3.07</v>
      </c>
      <c r="F34" s="76"/>
      <c r="G34" s="76">
        <f t="shared" ref="G34:G38" si="4">IFERROR(TRUNC(ROUND(D34*E34,2),2),0)</f>
        <v>30.7</v>
      </c>
    </row>
    <row r="35" spans="1:14" x14ac:dyDescent="0.25">
      <c r="A35" s="83" t="s">
        <v>121</v>
      </c>
      <c r="B35" s="99">
        <v>2</v>
      </c>
      <c r="C35" s="83">
        <v>4.5</v>
      </c>
      <c r="D35" s="74">
        <f t="shared" si="3"/>
        <v>9</v>
      </c>
      <c r="E35" s="73">
        <v>3.07</v>
      </c>
      <c r="F35" s="76"/>
      <c r="G35" s="76">
        <f t="shared" si="4"/>
        <v>27.63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3.07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3.07</v>
      </c>
      <c r="F37" s="76"/>
      <c r="G37" s="76">
        <f t="shared" si="4"/>
        <v>19.96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95.18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146</v>
      </c>
      <c r="B44" s="108"/>
      <c r="C44" s="109" t="s">
        <v>11</v>
      </c>
      <c r="D44" s="110">
        <v>1</v>
      </c>
      <c r="E44" s="111">
        <v>235.15</v>
      </c>
      <c r="F44" s="112"/>
      <c r="G44" s="83">
        <f>IFERROR(TRUNC(ROUND(D44*E44,2),2),0)</f>
        <v>235.15</v>
      </c>
      <c r="I44" s="100"/>
      <c r="J44" s="113"/>
      <c r="K44" s="100"/>
      <c r="L44" s="100"/>
      <c r="M44" s="100"/>
      <c r="N44" s="100"/>
    </row>
    <row r="45" spans="1:14" x14ac:dyDescent="0.25">
      <c r="A45" s="114">
        <v>0</v>
      </c>
      <c r="B45" s="115"/>
      <c r="C45" s="109">
        <v>0</v>
      </c>
      <c r="D45" s="110">
        <v>0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>
        <v>0</v>
      </c>
      <c r="B46" s="115"/>
      <c r="C46" s="117">
        <v>0</v>
      </c>
      <c r="D46" s="118">
        <v>0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>
        <v>0</v>
      </c>
      <c r="B47" s="115"/>
      <c r="C47" s="109">
        <v>0</v>
      </c>
      <c r="D47" s="110">
        <v>0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>
        <v>0</v>
      </c>
      <c r="B48" s="115"/>
      <c r="C48" s="109">
        <v>0</v>
      </c>
      <c r="D48" s="110">
        <v>0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>
        <v>0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235.15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10</v>
      </c>
      <c r="F69" s="76"/>
      <c r="G69" s="83">
        <f>IFERROR(TRUNC(ROUND(D69*E69,2),2),0)</f>
        <v>10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10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376.46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11.29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0.41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388.16</v>
      </c>
      <c r="U75" t="s">
        <v>141</v>
      </c>
      <c r="V75">
        <f>+TRUNC(ROUND(G29+G40+G71+G73+G74,2),2)</f>
        <v>153.01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235.15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14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</v>
      </c>
      <c r="C12" s="73">
        <v>4.25</v>
      </c>
      <c r="D12" s="74">
        <f>IFERROR(ROUND(B12*C12,5),0)</f>
        <v>0</v>
      </c>
      <c r="E12" s="75">
        <v>4.03</v>
      </c>
      <c r="F12" s="76"/>
      <c r="G12" s="74">
        <f>IFERROR(TRUNC(ROUND(D12*E12,2),2),0)</f>
        <v>0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4.03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0.5</v>
      </c>
      <c r="C14" s="73">
        <v>20</v>
      </c>
      <c r="D14" s="74">
        <f t="shared" si="0"/>
        <v>10</v>
      </c>
      <c r="E14" s="75">
        <v>4.03</v>
      </c>
      <c r="F14" s="76"/>
      <c r="G14" s="74">
        <f t="shared" si="1"/>
        <v>40.299999999999997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1</v>
      </c>
      <c r="C15" s="73">
        <v>1</v>
      </c>
      <c r="D15" s="74">
        <f t="shared" si="0"/>
        <v>1</v>
      </c>
      <c r="E15" s="75">
        <v>4.03</v>
      </c>
      <c r="F15" s="76"/>
      <c r="G15" s="74">
        <f t="shared" si="1"/>
        <v>4.03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4.03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4.03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0</v>
      </c>
      <c r="C18" s="73">
        <v>0.15</v>
      </c>
      <c r="D18" s="74">
        <f t="shared" si="0"/>
        <v>0</v>
      </c>
      <c r="E18" s="75">
        <v>4.03</v>
      </c>
      <c r="F18" s="76"/>
      <c r="G18" s="74">
        <f t="shared" si="1"/>
        <v>0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4.03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4.03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4.03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1</v>
      </c>
      <c r="C22" s="73">
        <v>0.17</v>
      </c>
      <c r="D22" s="74">
        <f t="shared" si="0"/>
        <v>0.17</v>
      </c>
      <c r="E22" s="75">
        <v>4.03</v>
      </c>
      <c r="F22" s="76"/>
      <c r="G22" s="74">
        <f t="shared" si="1"/>
        <v>0.69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1</v>
      </c>
      <c r="C23" s="73">
        <v>0.05</v>
      </c>
      <c r="D23" s="74">
        <f t="shared" si="0"/>
        <v>0.05</v>
      </c>
      <c r="E23" s="75">
        <v>4.03</v>
      </c>
      <c r="F23" s="76"/>
      <c r="G23" s="74">
        <f t="shared" si="1"/>
        <v>0.2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8</v>
      </c>
      <c r="C24" s="73">
        <v>0.05</v>
      </c>
      <c r="D24" s="74">
        <f t="shared" si="0"/>
        <v>0.4</v>
      </c>
      <c r="E24" s="75">
        <v>4.03</v>
      </c>
      <c r="F24" s="76"/>
      <c r="G24" s="74">
        <f t="shared" si="1"/>
        <v>1.61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4.03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4.03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46.83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4.03</v>
      </c>
      <c r="F33" s="76"/>
      <c r="G33" s="76">
        <f>IFERROR(TRUNC(ROUND(D33*E33,2),2),0)</f>
        <v>22.17</v>
      </c>
    </row>
    <row r="34" spans="1:14" x14ac:dyDescent="0.25">
      <c r="A34" s="83" t="s">
        <v>120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4.03</v>
      </c>
      <c r="F34" s="76"/>
      <c r="G34" s="76">
        <f t="shared" ref="G34:G38" si="4">IFERROR(TRUNC(ROUND(D34*E34,2),2),0)</f>
        <v>40.299999999999997</v>
      </c>
    </row>
    <row r="35" spans="1:14" x14ac:dyDescent="0.25">
      <c r="A35" s="83" t="s">
        <v>121</v>
      </c>
      <c r="B35" s="99">
        <v>2</v>
      </c>
      <c r="C35" s="83">
        <v>4.5</v>
      </c>
      <c r="D35" s="74">
        <f t="shared" si="3"/>
        <v>9</v>
      </c>
      <c r="E35" s="73">
        <v>4.03</v>
      </c>
      <c r="F35" s="76"/>
      <c r="G35" s="76">
        <f t="shared" si="4"/>
        <v>36.270000000000003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4.03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4.03</v>
      </c>
      <c r="F37" s="76"/>
      <c r="G37" s="76">
        <f t="shared" si="4"/>
        <v>26.2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124.94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146</v>
      </c>
      <c r="B44" s="108"/>
      <c r="C44" s="109" t="s">
        <v>11</v>
      </c>
      <c r="D44" s="110">
        <v>1</v>
      </c>
      <c r="E44" s="111">
        <v>235.15</v>
      </c>
      <c r="F44" s="112"/>
      <c r="G44" s="83">
        <f>IFERROR(TRUNC(ROUND(D44*E44,2),2),0)</f>
        <v>235.15</v>
      </c>
      <c r="I44" s="100"/>
      <c r="J44" s="113"/>
      <c r="K44" s="100"/>
      <c r="L44" s="100"/>
      <c r="M44" s="100"/>
      <c r="N44" s="100"/>
    </row>
    <row r="45" spans="1:14" x14ac:dyDescent="0.25">
      <c r="A45" s="114">
        <v>0</v>
      </c>
      <c r="B45" s="115"/>
      <c r="C45" s="109">
        <v>0</v>
      </c>
      <c r="D45" s="110">
        <v>0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>
        <v>0</v>
      </c>
      <c r="B46" s="115"/>
      <c r="C46" s="117">
        <v>0</v>
      </c>
      <c r="D46" s="118">
        <v>0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>
        <v>0</v>
      </c>
      <c r="B47" s="115"/>
      <c r="C47" s="109">
        <v>0</v>
      </c>
      <c r="D47" s="110">
        <v>0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>
        <v>0</v>
      </c>
      <c r="B48" s="115"/>
      <c r="C48" s="109">
        <v>0</v>
      </c>
      <c r="D48" s="110">
        <v>0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128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235.15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10</v>
      </c>
      <c r="F69" s="76"/>
      <c r="G69" s="83">
        <f>IFERROR(TRUNC(ROUND(D69*E69,2),2),0)</f>
        <v>10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10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416.92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12.51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0.46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429.89</v>
      </c>
      <c r="U75" t="s">
        <v>141</v>
      </c>
      <c r="V75">
        <f>+TRUNC(ROUND(G29+G40+G71+G73+G74,2),2)</f>
        <v>194.74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235.15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15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</v>
      </c>
      <c r="C12" s="73">
        <v>4.25</v>
      </c>
      <c r="D12" s="74">
        <f>IFERROR(ROUND(B12*C12,5),0)</f>
        <v>0</v>
      </c>
      <c r="E12" s="75">
        <v>2.21</v>
      </c>
      <c r="F12" s="76"/>
      <c r="G12" s="74">
        <f>IFERROR(TRUNC(ROUND(D12*E12,2),2),0)</f>
        <v>0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2.21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0.5</v>
      </c>
      <c r="C14" s="73">
        <v>20</v>
      </c>
      <c r="D14" s="74">
        <f t="shared" si="0"/>
        <v>10</v>
      </c>
      <c r="E14" s="75">
        <v>2.21</v>
      </c>
      <c r="F14" s="76"/>
      <c r="G14" s="74">
        <f t="shared" si="1"/>
        <v>22.1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1</v>
      </c>
      <c r="C15" s="73">
        <v>1</v>
      </c>
      <c r="D15" s="74">
        <f t="shared" si="0"/>
        <v>1</v>
      </c>
      <c r="E15" s="75">
        <v>2.21</v>
      </c>
      <c r="F15" s="76"/>
      <c r="G15" s="74">
        <f t="shared" si="1"/>
        <v>2.21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2.21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2.21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0</v>
      </c>
      <c r="C18" s="73">
        <v>0.15</v>
      </c>
      <c r="D18" s="74">
        <f t="shared" si="0"/>
        <v>0</v>
      </c>
      <c r="E18" s="75">
        <v>2.21</v>
      </c>
      <c r="F18" s="76"/>
      <c r="G18" s="74">
        <f t="shared" si="1"/>
        <v>0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2.21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2.21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2.21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1</v>
      </c>
      <c r="C22" s="73">
        <v>0.17</v>
      </c>
      <c r="D22" s="74">
        <f t="shared" si="0"/>
        <v>0.17</v>
      </c>
      <c r="E22" s="75">
        <v>2.21</v>
      </c>
      <c r="F22" s="76"/>
      <c r="G22" s="74">
        <f t="shared" si="1"/>
        <v>0.38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1</v>
      </c>
      <c r="C23" s="73">
        <v>0.05</v>
      </c>
      <c r="D23" s="74">
        <f t="shared" si="0"/>
        <v>0.05</v>
      </c>
      <c r="E23" s="75">
        <v>2.21</v>
      </c>
      <c r="F23" s="76"/>
      <c r="G23" s="74">
        <f t="shared" si="1"/>
        <v>0.11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8</v>
      </c>
      <c r="C24" s="73">
        <v>0.05</v>
      </c>
      <c r="D24" s="74">
        <f t="shared" si="0"/>
        <v>0.4</v>
      </c>
      <c r="E24" s="75">
        <v>2.21</v>
      </c>
      <c r="F24" s="76"/>
      <c r="G24" s="74">
        <f t="shared" si="1"/>
        <v>0.88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2.21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2.21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25.68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2.21</v>
      </c>
      <c r="F33" s="76"/>
      <c r="G33" s="76">
        <f>IFERROR(TRUNC(ROUND(D33*E33,2),2),0)</f>
        <v>12.16</v>
      </c>
    </row>
    <row r="34" spans="1:14" x14ac:dyDescent="0.25">
      <c r="A34" s="83" t="s">
        <v>120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2.21</v>
      </c>
      <c r="F34" s="76"/>
      <c r="G34" s="76">
        <f t="shared" ref="G34:G38" si="4">IFERROR(TRUNC(ROUND(D34*E34,2),2),0)</f>
        <v>22.1</v>
      </c>
    </row>
    <row r="35" spans="1:14" x14ac:dyDescent="0.25">
      <c r="A35" s="83" t="s">
        <v>121</v>
      </c>
      <c r="B35" s="99">
        <v>2</v>
      </c>
      <c r="C35" s="83">
        <v>4.5</v>
      </c>
      <c r="D35" s="74">
        <f t="shared" si="3"/>
        <v>9</v>
      </c>
      <c r="E35" s="73">
        <v>2.21</v>
      </c>
      <c r="F35" s="76"/>
      <c r="G35" s="76">
        <f t="shared" si="4"/>
        <v>19.89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2.21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2.21</v>
      </c>
      <c r="F37" s="76"/>
      <c r="G37" s="76">
        <f t="shared" si="4"/>
        <v>14.37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68.52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147</v>
      </c>
      <c r="B44" s="108"/>
      <c r="C44" s="109" t="s">
        <v>11</v>
      </c>
      <c r="D44" s="110">
        <v>1</v>
      </c>
      <c r="E44" s="111">
        <v>174.12</v>
      </c>
      <c r="F44" s="112"/>
      <c r="G44" s="83">
        <f>IFERROR(TRUNC(ROUND(D44*E44,2),2),0)</f>
        <v>174.12</v>
      </c>
      <c r="I44" s="100"/>
      <c r="J44" s="113"/>
      <c r="K44" s="100"/>
      <c r="L44" s="100"/>
      <c r="M44" s="100"/>
      <c r="N44" s="100"/>
    </row>
    <row r="45" spans="1:14" x14ac:dyDescent="0.25">
      <c r="A45" s="114">
        <v>0</v>
      </c>
      <c r="B45" s="115"/>
      <c r="C45" s="109">
        <v>0</v>
      </c>
      <c r="D45" s="110">
        <v>0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>
        <v>0</v>
      </c>
      <c r="B46" s="115"/>
      <c r="C46" s="117">
        <v>0</v>
      </c>
      <c r="D46" s="118">
        <v>0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>
        <v>0</v>
      </c>
      <c r="B47" s="115"/>
      <c r="C47" s="109">
        <v>0</v>
      </c>
      <c r="D47" s="110">
        <v>0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>
        <v>0</v>
      </c>
      <c r="B48" s="115"/>
      <c r="C48" s="109">
        <v>0</v>
      </c>
      <c r="D48" s="110">
        <v>0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128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174.12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9</v>
      </c>
      <c r="F69" s="76"/>
      <c r="G69" s="83">
        <f>IFERROR(TRUNC(ROUND(D69*E69,2),2),0)</f>
        <v>9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9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277.32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8.32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0.31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285.95</v>
      </c>
      <c r="U75" t="s">
        <v>141</v>
      </c>
      <c r="V75">
        <f>+TRUNC(ROUND(G29+G40+G71+G73+G74,2),2)</f>
        <v>111.83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174.12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16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</v>
      </c>
      <c r="C12" s="73">
        <v>4.25</v>
      </c>
      <c r="D12" s="74">
        <f>IFERROR(ROUND(B12*C12,5),0)</f>
        <v>0</v>
      </c>
      <c r="E12" s="75">
        <v>4.42</v>
      </c>
      <c r="F12" s="76"/>
      <c r="G12" s="74">
        <f>IFERROR(TRUNC(ROUND(D12*E12,2),2),0)</f>
        <v>0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4.42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0.5</v>
      </c>
      <c r="C14" s="73">
        <v>20</v>
      </c>
      <c r="D14" s="74">
        <f t="shared" si="0"/>
        <v>10</v>
      </c>
      <c r="E14" s="75">
        <v>4.42</v>
      </c>
      <c r="F14" s="76"/>
      <c r="G14" s="74">
        <f t="shared" si="1"/>
        <v>44.2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1</v>
      </c>
      <c r="C15" s="73">
        <v>1</v>
      </c>
      <c r="D15" s="74">
        <f t="shared" si="0"/>
        <v>1</v>
      </c>
      <c r="E15" s="75">
        <v>4.42</v>
      </c>
      <c r="F15" s="76"/>
      <c r="G15" s="74">
        <f t="shared" si="1"/>
        <v>4.42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</v>
      </c>
      <c r="C16" s="73">
        <v>0.5</v>
      </c>
      <c r="D16" s="74">
        <f t="shared" si="0"/>
        <v>0</v>
      </c>
      <c r="E16" s="75">
        <v>4.42</v>
      </c>
      <c r="F16" s="76"/>
      <c r="G16" s="74">
        <f t="shared" si="1"/>
        <v>0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4.42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0</v>
      </c>
      <c r="C18" s="73">
        <v>0.15</v>
      </c>
      <c r="D18" s="74">
        <f t="shared" si="0"/>
        <v>0</v>
      </c>
      <c r="E18" s="75">
        <v>4.42</v>
      </c>
      <c r="F18" s="76"/>
      <c r="G18" s="74">
        <f t="shared" si="1"/>
        <v>0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4.42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4.42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0</v>
      </c>
      <c r="C21" s="73">
        <v>0.2</v>
      </c>
      <c r="D21" s="74">
        <f t="shared" si="0"/>
        <v>0</v>
      </c>
      <c r="E21" s="75">
        <v>4.42</v>
      </c>
      <c r="F21" s="76"/>
      <c r="G21" s="74">
        <f t="shared" si="1"/>
        <v>0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1</v>
      </c>
      <c r="C22" s="73">
        <v>0.17</v>
      </c>
      <c r="D22" s="74">
        <f t="shared" si="0"/>
        <v>0.17</v>
      </c>
      <c r="E22" s="75">
        <v>4.42</v>
      </c>
      <c r="F22" s="76"/>
      <c r="G22" s="74">
        <f t="shared" si="1"/>
        <v>0.75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1</v>
      </c>
      <c r="C23" s="73">
        <v>0.05</v>
      </c>
      <c r="D23" s="74">
        <f t="shared" si="0"/>
        <v>0.05</v>
      </c>
      <c r="E23" s="75">
        <v>4.42</v>
      </c>
      <c r="F23" s="76"/>
      <c r="G23" s="74">
        <f t="shared" si="1"/>
        <v>0.22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8</v>
      </c>
      <c r="C24" s="73">
        <v>0.05</v>
      </c>
      <c r="D24" s="74">
        <f t="shared" si="0"/>
        <v>0.4</v>
      </c>
      <c r="E24" s="75">
        <v>4.42</v>
      </c>
      <c r="F24" s="76"/>
      <c r="G24" s="74">
        <f t="shared" si="1"/>
        <v>1.77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4.42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4.42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51.36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0.2</v>
      </c>
      <c r="C33" s="83">
        <v>5.5</v>
      </c>
      <c r="D33" s="74">
        <f>IFERROR(ROUND(B33*C33,5),0)</f>
        <v>1.1000000000000001</v>
      </c>
      <c r="E33" s="73">
        <v>4.42</v>
      </c>
      <c r="F33" s="76"/>
      <c r="G33" s="76">
        <f>IFERROR(TRUNC(ROUND(D33*E33,2),2),0)</f>
        <v>4.8600000000000003</v>
      </c>
    </row>
    <row r="34" spans="1:14" x14ac:dyDescent="0.25">
      <c r="A34" s="83" t="s">
        <v>120</v>
      </c>
      <c r="B34" s="99">
        <v>2</v>
      </c>
      <c r="C34" s="83">
        <v>5</v>
      </c>
      <c r="D34" s="74">
        <f t="shared" ref="D34:D38" si="3">IFERROR(ROUND(B34*C34,5),0)</f>
        <v>10</v>
      </c>
      <c r="E34" s="73">
        <v>4.42</v>
      </c>
      <c r="F34" s="76"/>
      <c r="G34" s="76">
        <f t="shared" ref="G34:G38" si="4">IFERROR(TRUNC(ROUND(D34*E34,2),2),0)</f>
        <v>44.2</v>
      </c>
    </row>
    <row r="35" spans="1:14" x14ac:dyDescent="0.25">
      <c r="A35" s="83" t="s">
        <v>121</v>
      </c>
      <c r="B35" s="99">
        <v>2</v>
      </c>
      <c r="C35" s="83">
        <v>4.5</v>
      </c>
      <c r="D35" s="74">
        <f t="shared" si="3"/>
        <v>9</v>
      </c>
      <c r="E35" s="73">
        <v>4.42</v>
      </c>
      <c r="F35" s="76"/>
      <c r="G35" s="76">
        <f t="shared" si="4"/>
        <v>39.78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4.42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0</v>
      </c>
      <c r="C37" s="83">
        <v>6.5</v>
      </c>
      <c r="D37" s="74">
        <f t="shared" si="3"/>
        <v>0</v>
      </c>
      <c r="E37" s="73">
        <v>4.42</v>
      </c>
      <c r="F37" s="76"/>
      <c r="G37" s="76">
        <f t="shared" si="4"/>
        <v>0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88.84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147</v>
      </c>
      <c r="B44" s="108"/>
      <c r="C44" s="109" t="s">
        <v>11</v>
      </c>
      <c r="D44" s="110">
        <v>1</v>
      </c>
      <c r="E44" s="111">
        <v>174.12</v>
      </c>
      <c r="F44" s="112"/>
      <c r="G44" s="83">
        <f>IFERROR(TRUNC(ROUND(D44*E44,2),2),0)</f>
        <v>174.12</v>
      </c>
      <c r="I44" s="100"/>
      <c r="J44" s="113"/>
      <c r="K44" s="100"/>
      <c r="L44" s="100"/>
      <c r="M44" s="100"/>
      <c r="N44" s="100"/>
    </row>
    <row r="45" spans="1:14" x14ac:dyDescent="0.25">
      <c r="A45" s="114">
        <v>0</v>
      </c>
      <c r="B45" s="115"/>
      <c r="C45" s="109">
        <v>0</v>
      </c>
      <c r="D45" s="110">
        <v>0</v>
      </c>
      <c r="E45" s="116">
        <v>0</v>
      </c>
      <c r="F45" s="78"/>
      <c r="G45" s="83">
        <f t="shared" ref="G45:G63" si="5">IFERROR(TRUNC(ROUND(D45*E45,2),2),0)</f>
        <v>0</v>
      </c>
      <c r="I45" s="100"/>
      <c r="J45" s="113"/>
      <c r="K45" s="100"/>
      <c r="L45" s="100"/>
      <c r="M45" s="100"/>
      <c r="N45" s="100"/>
    </row>
    <row r="46" spans="1:14" x14ac:dyDescent="0.25">
      <c r="A46" s="114">
        <v>0</v>
      </c>
      <c r="B46" s="115"/>
      <c r="C46" s="117">
        <v>0</v>
      </c>
      <c r="D46" s="118">
        <v>0</v>
      </c>
      <c r="E46" s="119">
        <v>0</v>
      </c>
      <c r="F46" s="76"/>
      <c r="G46" s="83">
        <f t="shared" si="5"/>
        <v>0</v>
      </c>
      <c r="I46" s="100"/>
      <c r="J46" s="113"/>
      <c r="K46" s="100"/>
      <c r="L46" s="100"/>
      <c r="M46" s="100"/>
      <c r="N46" s="100"/>
    </row>
    <row r="47" spans="1:14" x14ac:dyDescent="0.25">
      <c r="A47" s="114">
        <v>0</v>
      </c>
      <c r="B47" s="115"/>
      <c r="C47" s="109">
        <v>0</v>
      </c>
      <c r="D47" s="110">
        <v>0</v>
      </c>
      <c r="E47" s="119">
        <v>0</v>
      </c>
      <c r="F47" s="76"/>
      <c r="G47" s="83">
        <f t="shared" si="5"/>
        <v>0</v>
      </c>
      <c r="I47" s="100"/>
      <c r="J47" s="113"/>
      <c r="K47" s="100"/>
      <c r="L47" s="100"/>
      <c r="M47" s="100"/>
      <c r="N47" s="100"/>
    </row>
    <row r="48" spans="1:14" x14ac:dyDescent="0.25">
      <c r="A48" s="114">
        <v>0</v>
      </c>
      <c r="B48" s="115"/>
      <c r="C48" s="109">
        <v>0</v>
      </c>
      <c r="D48" s="110">
        <v>0</v>
      </c>
      <c r="E48" s="119">
        <v>0</v>
      </c>
      <c r="F48" s="76"/>
      <c r="G48" s="83">
        <f t="shared" si="5"/>
        <v>0</v>
      </c>
      <c r="I48" s="100"/>
      <c r="J48" s="113"/>
      <c r="K48" s="100"/>
      <c r="L48" s="100"/>
      <c r="M48" s="100"/>
      <c r="N48" s="100"/>
    </row>
    <row r="49" spans="1:14" x14ac:dyDescent="0.25">
      <c r="A49" s="114">
        <v>0</v>
      </c>
      <c r="B49" s="115"/>
      <c r="C49" s="109">
        <v>0</v>
      </c>
      <c r="D49" s="110">
        <v>0</v>
      </c>
      <c r="E49" s="119">
        <v>0</v>
      </c>
      <c r="F49" s="76"/>
      <c r="G49" s="83">
        <f t="shared" si="5"/>
        <v>0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>
        <v>0</v>
      </c>
      <c r="B55" s="73"/>
      <c r="C55" s="109">
        <v>0</v>
      </c>
      <c r="D55" s="110">
        <v>0</v>
      </c>
      <c r="E55" s="99">
        <v>0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>
        <v>0</v>
      </c>
      <c r="B56" s="115"/>
      <c r="C56" s="109">
        <v>0</v>
      </c>
      <c r="D56" s="110">
        <v>0</v>
      </c>
      <c r="E56" s="119">
        <v>0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>
        <v>0</v>
      </c>
      <c r="B57" s="115"/>
      <c r="C57" s="109">
        <v>0</v>
      </c>
      <c r="D57" s="110">
        <v>0</v>
      </c>
      <c r="E57" s="119">
        <v>0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>
        <v>0</v>
      </c>
      <c r="B58" s="115"/>
      <c r="C58" s="109">
        <v>0</v>
      </c>
      <c r="D58" s="110">
        <v>0</v>
      </c>
      <c r="E58" s="119">
        <v>0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>
        <v>0</v>
      </c>
      <c r="B59" s="115"/>
      <c r="C59" s="109">
        <v>0</v>
      </c>
      <c r="D59" s="110">
        <v>0</v>
      </c>
      <c r="E59" s="119">
        <v>0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>
        <v>0</v>
      </c>
      <c r="B60" s="115"/>
      <c r="C60" s="109">
        <v>0</v>
      </c>
      <c r="D60" s="110">
        <v>0</v>
      </c>
      <c r="E60" s="119">
        <v>0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>
        <v>0</v>
      </c>
      <c r="B61" s="73"/>
      <c r="C61" s="83">
        <v>0</v>
      </c>
      <c r="D61" s="83">
        <v>0</v>
      </c>
      <c r="E61" s="99">
        <v>0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>
        <v>0</v>
      </c>
      <c r="B62" s="73"/>
      <c r="C62" s="83">
        <v>0</v>
      </c>
      <c r="D62" s="83">
        <v>0</v>
      </c>
      <c r="E62" s="99">
        <v>0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>
        <v>0</v>
      </c>
      <c r="B63" s="87"/>
      <c r="C63" s="86">
        <v>0</v>
      </c>
      <c r="D63" s="86">
        <v>0</v>
      </c>
      <c r="E63" s="120">
        <v>0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128</v>
      </c>
      <c r="B64" s="91"/>
      <c r="C64" s="90">
        <v>0</v>
      </c>
      <c r="D64" s="90">
        <v>0</v>
      </c>
      <c r="E64" s="102">
        <v>0</v>
      </c>
      <c r="F64" s="103"/>
      <c r="G64" s="103">
        <f>TRUNC(ROUND(SUM(G44:G63),2),2)</f>
        <v>174.12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9</v>
      </c>
      <c r="F69" s="76"/>
      <c r="G69" s="83">
        <f>IFERROR(TRUNC(ROUND(D69*E69,2),2),0)</f>
        <v>9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9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323.32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9.6999999999999993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0.36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333.38</v>
      </c>
      <c r="U75" t="s">
        <v>141</v>
      </c>
      <c r="V75">
        <f>+TRUNC(ROUND(G29+G40+G71+G73+G74,2),2)</f>
        <v>159.26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174.12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3"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17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0.2</v>
      </c>
      <c r="C12" s="73">
        <v>4.25</v>
      </c>
      <c r="D12" s="74">
        <f>IFERROR(ROUND(B12*C12,5),0)</f>
        <v>0.85</v>
      </c>
      <c r="E12" s="75">
        <v>2.5</v>
      </c>
      <c r="F12" s="76"/>
      <c r="G12" s="74">
        <f>IFERROR(TRUNC(ROUND(D12*E12,2),2),0)</f>
        <v>2.13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2.5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2.5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2.5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0.5</v>
      </c>
      <c r="C16" s="73">
        <v>0.5</v>
      </c>
      <c r="D16" s="74">
        <f t="shared" si="0"/>
        <v>0.25</v>
      </c>
      <c r="E16" s="75">
        <v>2.5</v>
      </c>
      <c r="F16" s="76"/>
      <c r="G16" s="74">
        <f t="shared" si="1"/>
        <v>0.63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2.5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1.5</v>
      </c>
      <c r="C18" s="73">
        <v>0.15</v>
      </c>
      <c r="D18" s="74">
        <f t="shared" si="0"/>
        <v>0.22500000000000001</v>
      </c>
      <c r="E18" s="75">
        <v>2.5</v>
      </c>
      <c r="F18" s="76"/>
      <c r="G18" s="74">
        <f t="shared" si="1"/>
        <v>0.56000000000000005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2.5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2.5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1</v>
      </c>
      <c r="C21" s="73">
        <v>0.2</v>
      </c>
      <c r="D21" s="74">
        <f t="shared" si="0"/>
        <v>0.2</v>
      </c>
      <c r="E21" s="75">
        <v>2.5</v>
      </c>
      <c r="F21" s="76"/>
      <c r="G21" s="74">
        <f t="shared" si="1"/>
        <v>0.5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1</v>
      </c>
      <c r="C22" s="73">
        <v>0.17</v>
      </c>
      <c r="D22" s="74">
        <f t="shared" si="0"/>
        <v>0.17</v>
      </c>
      <c r="E22" s="75">
        <v>2.5</v>
      </c>
      <c r="F22" s="76"/>
      <c r="G22" s="74">
        <f t="shared" si="1"/>
        <v>0.43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1</v>
      </c>
      <c r="C23" s="73">
        <v>0.05</v>
      </c>
      <c r="D23" s="74">
        <f t="shared" si="0"/>
        <v>0.05</v>
      </c>
      <c r="E23" s="75">
        <v>2.5</v>
      </c>
      <c r="F23" s="76"/>
      <c r="G23" s="74">
        <f t="shared" si="1"/>
        <v>0.13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5</v>
      </c>
      <c r="C24" s="73">
        <v>0.05</v>
      </c>
      <c r="D24" s="74">
        <f t="shared" si="0"/>
        <v>0.25</v>
      </c>
      <c r="E24" s="75">
        <v>2.5</v>
      </c>
      <c r="F24" s="76"/>
      <c r="G24" s="74">
        <f t="shared" si="1"/>
        <v>0.63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2.5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2.5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5.01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2.5</v>
      </c>
      <c r="F33" s="76"/>
      <c r="G33" s="76">
        <f>IFERROR(TRUNC(ROUND(D33*E33,2),2),0)</f>
        <v>13.75</v>
      </c>
    </row>
    <row r="34" spans="1:14" x14ac:dyDescent="0.25">
      <c r="A34" s="83" t="s">
        <v>120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2.5</v>
      </c>
      <c r="F34" s="76"/>
      <c r="G34" s="76">
        <f t="shared" ref="G34:G38" si="4">IFERROR(TRUNC(ROUND(D34*E34,2),2),0)</f>
        <v>12.5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2.5</v>
      </c>
      <c r="F35" s="76"/>
      <c r="G35" s="76">
        <f t="shared" si="4"/>
        <v>11.25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2.5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2.5</v>
      </c>
      <c r="F37" s="76"/>
      <c r="G37" s="76">
        <f t="shared" si="4"/>
        <v>16.25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53.75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148</v>
      </c>
      <c r="B44" s="108"/>
      <c r="C44" s="109" t="s">
        <v>149</v>
      </c>
      <c r="D44" s="110">
        <v>1</v>
      </c>
      <c r="E44" s="111">
        <v>15.39</v>
      </c>
      <c r="F44" s="112"/>
      <c r="G44" s="83">
        <f>IFERROR(TRUNC(ROUND(D44*E44,2),2),0)</f>
        <v>15.39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150</v>
      </c>
      <c r="B45" s="115"/>
      <c r="C45" s="109" t="s">
        <v>11</v>
      </c>
      <c r="D45" s="110">
        <v>4</v>
      </c>
      <c r="E45" s="116">
        <v>2.91</v>
      </c>
      <c r="F45" s="78"/>
      <c r="G45" s="83">
        <f t="shared" ref="G45:G63" si="5">IFERROR(TRUNC(ROUND(D45*E45,2),2),0)</f>
        <v>11.64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151</v>
      </c>
      <c r="B46" s="115"/>
      <c r="C46" s="117" t="s">
        <v>11</v>
      </c>
      <c r="D46" s="118">
        <v>1</v>
      </c>
      <c r="E46" s="119">
        <v>5.73</v>
      </c>
      <c r="F46" s="76"/>
      <c r="G46" s="83">
        <f t="shared" si="5"/>
        <v>5.73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152</v>
      </c>
      <c r="B47" s="115"/>
      <c r="C47" s="109" t="s">
        <v>11</v>
      </c>
      <c r="D47" s="110">
        <v>1</v>
      </c>
      <c r="E47" s="119">
        <v>4.05</v>
      </c>
      <c r="F47" s="76"/>
      <c r="G47" s="83">
        <f t="shared" si="5"/>
        <v>4.05</v>
      </c>
      <c r="I47" s="100"/>
      <c r="J47" s="113"/>
      <c r="K47" s="100"/>
      <c r="L47" s="100"/>
      <c r="M47" s="100"/>
      <c r="N47" s="100"/>
    </row>
    <row r="48" spans="1:14" ht="25.5" x14ac:dyDescent="0.25">
      <c r="A48" s="114" t="s">
        <v>153</v>
      </c>
      <c r="B48" s="115"/>
      <c r="C48" s="109" t="s">
        <v>28</v>
      </c>
      <c r="D48" s="110">
        <v>25</v>
      </c>
      <c r="E48" s="119">
        <v>2.12</v>
      </c>
      <c r="F48" s="76"/>
      <c r="G48" s="83">
        <f t="shared" si="5"/>
        <v>53</v>
      </c>
      <c r="I48" s="100"/>
      <c r="J48" s="113"/>
      <c r="K48" s="100"/>
      <c r="L48" s="100"/>
      <c r="M48" s="100"/>
      <c r="N48" s="100"/>
    </row>
    <row r="49" spans="1:14" ht="25.5" x14ac:dyDescent="0.25">
      <c r="A49" s="114" t="s">
        <v>154</v>
      </c>
      <c r="B49" s="115"/>
      <c r="C49" s="109" t="s">
        <v>149</v>
      </c>
      <c r="D49" s="110">
        <v>2</v>
      </c>
      <c r="E49" s="119">
        <v>2.12</v>
      </c>
      <c r="F49" s="76"/>
      <c r="G49" s="83">
        <f t="shared" si="5"/>
        <v>4.24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 t="s">
        <v>18</v>
      </c>
      <c r="B54" s="115"/>
      <c r="C54" s="109" t="s">
        <v>18</v>
      </c>
      <c r="D54" s="110" t="s">
        <v>18</v>
      </c>
      <c r="E54" s="119" t="s">
        <v>18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18</v>
      </c>
      <c r="B55" s="73"/>
      <c r="C55" s="109" t="s">
        <v>18</v>
      </c>
      <c r="D55" s="110" t="s">
        <v>18</v>
      </c>
      <c r="E55" s="99" t="s">
        <v>18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18</v>
      </c>
      <c r="B56" s="115"/>
      <c r="C56" s="109" t="s">
        <v>18</v>
      </c>
      <c r="D56" s="110" t="s">
        <v>18</v>
      </c>
      <c r="E56" s="119" t="s">
        <v>18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18</v>
      </c>
      <c r="B57" s="115"/>
      <c r="C57" s="109" t="s">
        <v>18</v>
      </c>
      <c r="D57" s="110" t="s">
        <v>18</v>
      </c>
      <c r="E57" s="119" t="s">
        <v>18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18</v>
      </c>
      <c r="B58" s="115"/>
      <c r="C58" s="109" t="s">
        <v>18</v>
      </c>
      <c r="D58" s="110" t="s">
        <v>18</v>
      </c>
      <c r="E58" s="119" t="s">
        <v>18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18</v>
      </c>
      <c r="B59" s="115"/>
      <c r="C59" s="109" t="s">
        <v>18</v>
      </c>
      <c r="D59" s="110" t="s">
        <v>18</v>
      </c>
      <c r="E59" s="119" t="s">
        <v>18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18</v>
      </c>
      <c r="B60" s="115"/>
      <c r="C60" s="109" t="s">
        <v>18</v>
      </c>
      <c r="D60" s="110" t="s">
        <v>18</v>
      </c>
      <c r="E60" s="119" t="s">
        <v>18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18</v>
      </c>
      <c r="B61" s="73"/>
      <c r="C61" s="83" t="s">
        <v>18</v>
      </c>
      <c r="D61" s="83" t="s">
        <v>18</v>
      </c>
      <c r="E61" s="99" t="s">
        <v>18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18</v>
      </c>
      <c r="B62" s="73"/>
      <c r="C62" s="83" t="s">
        <v>18</v>
      </c>
      <c r="D62" s="83" t="s">
        <v>18</v>
      </c>
      <c r="E62" s="99" t="s">
        <v>18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18</v>
      </c>
      <c r="B63" s="87"/>
      <c r="C63" s="86" t="s">
        <v>18</v>
      </c>
      <c r="D63" s="86" t="s">
        <v>18</v>
      </c>
      <c r="E63" s="120" t="s">
        <v>18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18</v>
      </c>
      <c r="B64" s="91"/>
      <c r="C64" s="90" t="s">
        <v>18</v>
      </c>
      <c r="D64" s="90" t="s">
        <v>18</v>
      </c>
      <c r="E64" s="102" t="s">
        <v>18</v>
      </c>
      <c r="F64" s="103"/>
      <c r="G64" s="103">
        <f>TRUNC(ROUND(SUM(G44:G63),2),2)</f>
        <v>94.05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15.21</v>
      </c>
      <c r="F69" s="76"/>
      <c r="G69" s="83">
        <f>IFERROR(TRUNC(ROUND(D69*E69,2),2),0)</f>
        <v>15.21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15.21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168.02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5.04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0.18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173.24</v>
      </c>
      <c r="U75" t="s">
        <v>141</v>
      </c>
      <c r="V75">
        <f>+TRUNC(ROUND(G29+G40+G71+G73+G74,2),2)</f>
        <v>79.19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94.05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rgb="FF92D050"/>
    <pageSetUpPr fitToPage="1"/>
  </sheetPr>
  <dimension ref="A1:V77"/>
  <sheetViews>
    <sheetView showZeros="0" view="pageBreakPreview" zoomScale="70" zoomScaleNormal="55" zoomScaleSheetLayoutView="70" workbookViewId="0">
      <selection activeCell="E33" sqref="E33:E38"/>
    </sheetView>
  </sheetViews>
  <sheetFormatPr baseColWidth="10" defaultRowHeight="15" x14ac:dyDescent="0.25"/>
  <cols>
    <col min="1" max="1" width="46.5703125" customWidth="1"/>
    <col min="3" max="3" width="12.7109375" bestFit="1" customWidth="1"/>
    <col min="4" max="4" width="15.85546875" customWidth="1"/>
    <col min="6" max="6" width="11" customWidth="1"/>
    <col min="7" max="7" width="14.85546875" customWidth="1"/>
    <col min="8" max="8" width="0" hidden="1" customWidth="1"/>
    <col min="9" max="9" width="14.28515625" hidden="1" customWidth="1"/>
    <col min="10" max="10" width="0" hidden="1" customWidth="1"/>
    <col min="11" max="11" width="7.42578125" hidden="1" customWidth="1"/>
    <col min="12" max="12" width="0" hidden="1" customWidth="1"/>
    <col min="13" max="13" width="15.5703125" hidden="1" customWidth="1"/>
    <col min="14" max="14" width="0" hidden="1" customWidth="1"/>
    <col min="15" max="15" width="12" hidden="1" customWidth="1"/>
    <col min="16" max="16" width="14.140625" hidden="1" customWidth="1"/>
    <col min="17" max="17" width="0" hidden="1" customWidth="1"/>
    <col min="18" max="18" width="15.5703125" hidden="1" customWidth="1"/>
    <col min="19" max="26" width="0" hidden="1" customWidth="1"/>
  </cols>
  <sheetData>
    <row r="1" spans="1:22" ht="21" customHeight="1" x14ac:dyDescent="0.35">
      <c r="A1" s="187" t="s">
        <v>53</v>
      </c>
      <c r="B1" s="188"/>
      <c r="C1" s="188"/>
      <c r="D1" s="188"/>
      <c r="E1" s="188"/>
      <c r="F1" s="188"/>
      <c r="G1" s="189"/>
    </row>
    <row r="2" spans="1:22" ht="15" customHeight="1" x14ac:dyDescent="0.25">
      <c r="A2" s="44" t="s">
        <v>54</v>
      </c>
      <c r="B2" s="45"/>
      <c r="C2" s="45"/>
      <c r="D2" s="45" t="s">
        <v>55</v>
      </c>
      <c r="E2" s="190" t="s">
        <v>56</v>
      </c>
      <c r="F2" s="190"/>
      <c r="G2" s="191"/>
    </row>
    <row r="3" spans="1:22" ht="103.5" customHeight="1" x14ac:dyDescent="0.25">
      <c r="A3" s="44" t="s">
        <v>57</v>
      </c>
      <c r="B3" s="46"/>
      <c r="C3" s="45"/>
      <c r="D3" s="45"/>
      <c r="E3" s="190"/>
      <c r="F3" s="190"/>
      <c r="G3" s="191"/>
    </row>
    <row r="4" spans="1:22" ht="18" x14ac:dyDescent="0.25">
      <c r="A4" s="192" t="s">
        <v>58</v>
      </c>
      <c r="B4" s="193"/>
      <c r="C4" s="193"/>
      <c r="D4" s="193"/>
      <c r="E4" s="193"/>
      <c r="F4" s="193"/>
      <c r="G4" s="194"/>
    </row>
    <row r="5" spans="1:22" x14ac:dyDescent="0.25">
      <c r="A5" s="47"/>
      <c r="B5" s="48"/>
      <c r="C5" s="48"/>
      <c r="D5" s="49" t="s">
        <v>59</v>
      </c>
      <c r="F5" s="50"/>
      <c r="G5" s="51"/>
    </row>
    <row r="6" spans="1:22" x14ac:dyDescent="0.25">
      <c r="A6" s="52" t="s">
        <v>60</v>
      </c>
      <c r="B6" s="53"/>
      <c r="C6" s="48"/>
      <c r="D6" s="48"/>
      <c r="E6" s="48"/>
      <c r="F6" s="48"/>
      <c r="G6" s="54"/>
    </row>
    <row r="7" spans="1:22" ht="42" customHeight="1" x14ac:dyDescent="0.25">
      <c r="A7" s="195" t="s">
        <v>19</v>
      </c>
      <c r="B7" s="196"/>
      <c r="C7" s="196"/>
      <c r="D7" s="196"/>
      <c r="E7" s="196"/>
      <c r="F7" s="55" t="s">
        <v>61</v>
      </c>
      <c r="G7" s="56" t="s">
        <v>11</v>
      </c>
      <c r="H7" s="57"/>
      <c r="I7" s="58" t="s">
        <v>62</v>
      </c>
      <c r="J7" s="57">
        <v>2</v>
      </c>
    </row>
    <row r="8" spans="1:22" x14ac:dyDescent="0.25">
      <c r="A8" s="59" t="s">
        <v>63</v>
      </c>
      <c r="B8" s="60"/>
      <c r="C8" s="60"/>
      <c r="D8" s="60"/>
      <c r="E8" s="197"/>
      <c r="F8" s="197"/>
      <c r="G8" s="61"/>
    </row>
    <row r="9" spans="1:22" s="64" customFormat="1" x14ac:dyDescent="0.25">
      <c r="A9" s="198" t="s">
        <v>64</v>
      </c>
      <c r="B9" s="199"/>
      <c r="C9" s="62"/>
      <c r="D9" s="62"/>
      <c r="E9" s="200"/>
      <c r="F9" s="200"/>
      <c r="G9" s="63"/>
      <c r="I9" s="65" t="s">
        <v>65</v>
      </c>
      <c r="J9" s="65" t="s">
        <v>66</v>
      </c>
    </row>
    <row r="10" spans="1:22" ht="15.75" x14ac:dyDescent="0.25">
      <c r="A10" s="66" t="s">
        <v>67</v>
      </c>
      <c r="B10" s="66" t="s">
        <v>68</v>
      </c>
      <c r="C10" s="66" t="s">
        <v>69</v>
      </c>
      <c r="D10" s="66" t="s">
        <v>70</v>
      </c>
      <c r="E10" s="184" t="s">
        <v>71</v>
      </c>
      <c r="F10" s="184"/>
      <c r="G10" s="66" t="s">
        <v>72</v>
      </c>
      <c r="I10" s="67">
        <v>0.5</v>
      </c>
      <c r="J10" s="67">
        <f>1/I10</f>
        <v>2</v>
      </c>
    </row>
    <row r="11" spans="1:22" x14ac:dyDescent="0.25">
      <c r="A11" s="68"/>
      <c r="B11" s="69" t="s">
        <v>73</v>
      </c>
      <c r="C11" s="70" t="s">
        <v>74</v>
      </c>
      <c r="D11" s="69" t="s">
        <v>75</v>
      </c>
      <c r="E11" s="185" t="s">
        <v>76</v>
      </c>
      <c r="F11" s="183"/>
      <c r="G11" s="71" t="s">
        <v>77</v>
      </c>
      <c r="L11" t="s">
        <v>78</v>
      </c>
      <c r="M11" t="s">
        <v>79</v>
      </c>
      <c r="N11" t="s">
        <v>80</v>
      </c>
      <c r="O11" t="s">
        <v>81</v>
      </c>
      <c r="P11" t="s">
        <v>82</v>
      </c>
      <c r="Q11" t="s">
        <v>83</v>
      </c>
      <c r="R11" t="s">
        <v>84</v>
      </c>
      <c r="S11" t="s">
        <v>85</v>
      </c>
    </row>
    <row r="12" spans="1:22" x14ac:dyDescent="0.25">
      <c r="A12" s="72" t="s">
        <v>86</v>
      </c>
      <c r="B12" s="72">
        <v>0.2</v>
      </c>
      <c r="C12" s="73">
        <v>4.25</v>
      </c>
      <c r="D12" s="74">
        <f>IFERROR(ROUND(B12*C12,5),0)</f>
        <v>0.85</v>
      </c>
      <c r="E12" s="75">
        <v>2.88</v>
      </c>
      <c r="F12" s="76"/>
      <c r="G12" s="74">
        <f>IFERROR(TRUNC(ROUND(D12*E12,2),2),0)</f>
        <v>2.4500000000000002</v>
      </c>
      <c r="I12" t="s">
        <v>87</v>
      </c>
      <c r="J12">
        <v>2</v>
      </c>
      <c r="U12">
        <v>6.25</v>
      </c>
      <c r="V12">
        <f>+U12*1.4</f>
        <v>8.75</v>
      </c>
    </row>
    <row r="13" spans="1:22" x14ac:dyDescent="0.25">
      <c r="A13" s="72" t="s">
        <v>88</v>
      </c>
      <c r="B13" s="72">
        <v>0</v>
      </c>
      <c r="C13" s="73">
        <v>10</v>
      </c>
      <c r="D13" s="74">
        <f t="shared" ref="D13:D26" si="0">IFERROR(ROUND(B13*C13,5),0)</f>
        <v>0</v>
      </c>
      <c r="E13" s="77">
        <v>2.88</v>
      </c>
      <c r="F13" s="78"/>
      <c r="G13" s="74">
        <f t="shared" ref="G13:G26" si="1">IFERROR(TRUNC(ROUND(D13*E13,2),2),0)</f>
        <v>0</v>
      </c>
      <c r="I13" t="s">
        <v>89</v>
      </c>
      <c r="J13">
        <v>2</v>
      </c>
      <c r="L13">
        <f>8*20*12</f>
        <v>1920</v>
      </c>
      <c r="M13">
        <f>+L13*0.7</f>
        <v>1344</v>
      </c>
      <c r="N13">
        <v>2</v>
      </c>
      <c r="O13">
        <f>+M13*N13</f>
        <v>2688</v>
      </c>
      <c r="P13">
        <v>150</v>
      </c>
      <c r="Q13">
        <f>+P13/O13</f>
        <v>5.5803571428571432E-2</v>
      </c>
      <c r="R13">
        <v>1.5</v>
      </c>
      <c r="S13">
        <f>ROUND(+Q13*R13,5)</f>
        <v>8.3710000000000007E-2</v>
      </c>
      <c r="U13">
        <v>15</v>
      </c>
      <c r="V13">
        <f t="shared" ref="V13:V26" si="2">+U13*1.4</f>
        <v>21</v>
      </c>
    </row>
    <row r="14" spans="1:22" x14ac:dyDescent="0.25">
      <c r="A14" s="72" t="s">
        <v>90</v>
      </c>
      <c r="B14" s="72">
        <v>0</v>
      </c>
      <c r="C14" s="73">
        <v>20</v>
      </c>
      <c r="D14" s="74">
        <f t="shared" si="0"/>
        <v>0</v>
      </c>
      <c r="E14" s="75">
        <v>2.88</v>
      </c>
      <c r="F14" s="76"/>
      <c r="G14" s="74">
        <f t="shared" si="1"/>
        <v>0</v>
      </c>
      <c r="I14" t="s">
        <v>91</v>
      </c>
      <c r="J14">
        <v>2</v>
      </c>
      <c r="U14">
        <v>65</v>
      </c>
      <c r="V14">
        <f t="shared" si="2"/>
        <v>91</v>
      </c>
    </row>
    <row r="15" spans="1:22" x14ac:dyDescent="0.25">
      <c r="A15" s="72" t="s">
        <v>92</v>
      </c>
      <c r="B15" s="72">
        <v>0</v>
      </c>
      <c r="C15" s="73">
        <v>1</v>
      </c>
      <c r="D15" s="74">
        <f t="shared" si="0"/>
        <v>0</v>
      </c>
      <c r="E15" s="75">
        <v>2.88</v>
      </c>
      <c r="F15" s="76"/>
      <c r="G15" s="74">
        <f t="shared" si="1"/>
        <v>0</v>
      </c>
      <c r="I15" t="s">
        <v>93</v>
      </c>
      <c r="J15">
        <v>2</v>
      </c>
      <c r="U15">
        <v>2</v>
      </c>
      <c r="V15">
        <f t="shared" si="2"/>
        <v>2.8</v>
      </c>
    </row>
    <row r="16" spans="1:22" x14ac:dyDescent="0.25">
      <c r="A16" s="72" t="s">
        <v>94</v>
      </c>
      <c r="B16" s="72">
        <v>0.5</v>
      </c>
      <c r="C16" s="73">
        <v>0.5</v>
      </c>
      <c r="D16" s="74">
        <f t="shared" si="0"/>
        <v>0.25</v>
      </c>
      <c r="E16" s="75">
        <v>2.88</v>
      </c>
      <c r="F16" s="76"/>
      <c r="G16" s="74">
        <f t="shared" si="1"/>
        <v>0.72</v>
      </c>
      <c r="I16" t="s">
        <v>95</v>
      </c>
      <c r="J16">
        <v>2</v>
      </c>
      <c r="U16">
        <v>0.5</v>
      </c>
      <c r="V16">
        <f t="shared" si="2"/>
        <v>0.7</v>
      </c>
    </row>
    <row r="17" spans="1:22" x14ac:dyDescent="0.25">
      <c r="A17" s="72" t="s">
        <v>93</v>
      </c>
      <c r="B17" s="72">
        <v>0</v>
      </c>
      <c r="C17" s="73">
        <v>0.15</v>
      </c>
      <c r="D17" s="74">
        <f t="shared" si="0"/>
        <v>0</v>
      </c>
      <c r="E17" s="75">
        <v>2.88</v>
      </c>
      <c r="F17" s="76"/>
      <c r="G17" s="74">
        <f t="shared" si="1"/>
        <v>0</v>
      </c>
      <c r="I17" t="s">
        <v>96</v>
      </c>
      <c r="J17">
        <v>6</v>
      </c>
      <c r="U17">
        <v>0.15</v>
      </c>
      <c r="V17">
        <f t="shared" si="2"/>
        <v>0.21</v>
      </c>
    </row>
    <row r="18" spans="1:22" ht="25.5" x14ac:dyDescent="0.25">
      <c r="A18" s="79" t="s">
        <v>97</v>
      </c>
      <c r="B18" s="72">
        <v>1.5</v>
      </c>
      <c r="C18" s="73">
        <v>0.15</v>
      </c>
      <c r="D18" s="74">
        <f t="shared" si="0"/>
        <v>0.22500000000000001</v>
      </c>
      <c r="E18" s="75">
        <v>2.88</v>
      </c>
      <c r="F18" s="76"/>
      <c r="G18" s="74">
        <f t="shared" si="1"/>
        <v>0.65</v>
      </c>
      <c r="I18" t="s">
        <v>98</v>
      </c>
      <c r="J18">
        <v>2</v>
      </c>
      <c r="U18">
        <v>0.15</v>
      </c>
      <c r="V18">
        <f t="shared" si="2"/>
        <v>0.21</v>
      </c>
    </row>
    <row r="19" spans="1:22" x14ac:dyDescent="0.25">
      <c r="A19" s="72" t="s">
        <v>99</v>
      </c>
      <c r="B19" s="72">
        <v>0</v>
      </c>
      <c r="C19" s="73">
        <v>0.16</v>
      </c>
      <c r="D19" s="74">
        <f t="shared" si="0"/>
        <v>0</v>
      </c>
      <c r="E19" s="75">
        <v>2.88</v>
      </c>
      <c r="F19" s="76"/>
      <c r="G19" s="74">
        <f t="shared" si="1"/>
        <v>0</v>
      </c>
      <c r="I19" t="s">
        <v>100</v>
      </c>
      <c r="J19">
        <v>1</v>
      </c>
      <c r="U19">
        <v>0.16</v>
      </c>
      <c r="V19">
        <f t="shared" si="2"/>
        <v>0.22399999999999998</v>
      </c>
    </row>
    <row r="20" spans="1:22" x14ac:dyDescent="0.25">
      <c r="A20" s="72" t="s">
        <v>101</v>
      </c>
      <c r="B20" s="72">
        <v>0</v>
      </c>
      <c r="C20" s="73">
        <v>0.2</v>
      </c>
      <c r="D20" s="74">
        <f t="shared" si="0"/>
        <v>0</v>
      </c>
      <c r="E20" s="75">
        <v>2.88</v>
      </c>
      <c r="F20" s="76"/>
      <c r="G20" s="74">
        <f t="shared" si="1"/>
        <v>0</v>
      </c>
      <c r="I20" t="s">
        <v>102</v>
      </c>
      <c r="J20">
        <v>4</v>
      </c>
      <c r="U20">
        <v>0.2</v>
      </c>
      <c r="V20">
        <f t="shared" si="2"/>
        <v>0.27999999999999997</v>
      </c>
    </row>
    <row r="21" spans="1:22" x14ac:dyDescent="0.25">
      <c r="A21" s="72" t="s">
        <v>103</v>
      </c>
      <c r="B21" s="72">
        <v>1</v>
      </c>
      <c r="C21" s="73">
        <v>0.2</v>
      </c>
      <c r="D21" s="74">
        <f t="shared" si="0"/>
        <v>0.2</v>
      </c>
      <c r="E21" s="75">
        <v>2.88</v>
      </c>
      <c r="F21" s="76"/>
      <c r="G21" s="74">
        <f t="shared" si="1"/>
        <v>0.57999999999999996</v>
      </c>
      <c r="I21" t="s">
        <v>104</v>
      </c>
      <c r="J21">
        <v>4</v>
      </c>
      <c r="U21">
        <v>0.2</v>
      </c>
      <c r="V21">
        <f t="shared" si="2"/>
        <v>0.27999999999999997</v>
      </c>
    </row>
    <row r="22" spans="1:22" x14ac:dyDescent="0.25">
      <c r="A22" s="72" t="s">
        <v>105</v>
      </c>
      <c r="B22" s="72">
        <v>1</v>
      </c>
      <c r="C22" s="73">
        <v>0.17</v>
      </c>
      <c r="D22" s="74">
        <f t="shared" si="0"/>
        <v>0.17</v>
      </c>
      <c r="E22" s="75">
        <v>2.88</v>
      </c>
      <c r="F22" s="76"/>
      <c r="G22" s="74">
        <f t="shared" si="1"/>
        <v>0.49</v>
      </c>
      <c r="I22" t="s">
        <v>106</v>
      </c>
      <c r="J22">
        <v>1</v>
      </c>
      <c r="U22">
        <v>0.17</v>
      </c>
      <c r="V22">
        <f t="shared" si="2"/>
        <v>0.23799999999999999</v>
      </c>
    </row>
    <row r="23" spans="1:22" x14ac:dyDescent="0.25">
      <c r="A23" s="72" t="s">
        <v>107</v>
      </c>
      <c r="B23" s="72">
        <v>1</v>
      </c>
      <c r="C23" s="73">
        <v>0.05</v>
      </c>
      <c r="D23" s="74">
        <f t="shared" si="0"/>
        <v>0.05</v>
      </c>
      <c r="E23" s="75">
        <v>2.88</v>
      </c>
      <c r="F23" s="76"/>
      <c r="G23" s="74">
        <f t="shared" si="1"/>
        <v>0.14000000000000001</v>
      </c>
      <c r="I23" t="s">
        <v>108</v>
      </c>
      <c r="J23">
        <v>5</v>
      </c>
      <c r="U23">
        <v>0.05</v>
      </c>
      <c r="V23">
        <f t="shared" si="2"/>
        <v>6.9999999999999993E-2</v>
      </c>
    </row>
    <row r="24" spans="1:22" x14ac:dyDescent="0.25">
      <c r="A24" s="80" t="s">
        <v>109</v>
      </c>
      <c r="B24" s="72">
        <v>5</v>
      </c>
      <c r="C24" s="73">
        <v>0.05</v>
      </c>
      <c r="D24" s="74">
        <f t="shared" si="0"/>
        <v>0.25</v>
      </c>
      <c r="E24" s="75">
        <v>2.88</v>
      </c>
      <c r="F24" s="76"/>
      <c r="G24" s="74">
        <f t="shared" si="1"/>
        <v>0.72</v>
      </c>
      <c r="I24" t="s">
        <v>110</v>
      </c>
      <c r="J24">
        <v>5</v>
      </c>
      <c r="U24">
        <v>0.05</v>
      </c>
      <c r="V24">
        <f t="shared" si="2"/>
        <v>6.9999999999999993E-2</v>
      </c>
    </row>
    <row r="25" spans="1:22" x14ac:dyDescent="0.25">
      <c r="A25" s="81" t="s">
        <v>106</v>
      </c>
      <c r="B25" s="80">
        <v>0</v>
      </c>
      <c r="C25" s="73">
        <v>0.05</v>
      </c>
      <c r="D25" s="74">
        <f t="shared" si="0"/>
        <v>0</v>
      </c>
      <c r="E25" s="75">
        <v>2.88</v>
      </c>
      <c r="F25" s="76"/>
      <c r="G25" s="74">
        <f t="shared" si="1"/>
        <v>0</v>
      </c>
      <c r="I25" t="s">
        <v>111</v>
      </c>
      <c r="J25">
        <v>5</v>
      </c>
      <c r="U25">
        <v>0.05</v>
      </c>
      <c r="V25">
        <f t="shared" si="2"/>
        <v>6.9999999999999993E-2</v>
      </c>
    </row>
    <row r="26" spans="1:22" x14ac:dyDescent="0.25">
      <c r="A26" s="82" t="s">
        <v>112</v>
      </c>
      <c r="B26" s="81">
        <v>0</v>
      </c>
      <c r="C26" s="73">
        <v>2</v>
      </c>
      <c r="D26" s="74">
        <f t="shared" si="0"/>
        <v>0</v>
      </c>
      <c r="E26" s="75">
        <v>2.88</v>
      </c>
      <c r="F26" s="76"/>
      <c r="G26" s="74">
        <f t="shared" si="1"/>
        <v>0</v>
      </c>
      <c r="I26" t="s">
        <v>113</v>
      </c>
      <c r="J26">
        <v>5</v>
      </c>
      <c r="U26">
        <v>5</v>
      </c>
      <c r="V26">
        <f t="shared" si="2"/>
        <v>7</v>
      </c>
    </row>
    <row r="27" spans="1:22" x14ac:dyDescent="0.25">
      <c r="A27" s="83"/>
      <c r="B27" s="84"/>
      <c r="C27" s="73"/>
      <c r="D27" s="85"/>
      <c r="E27" s="73"/>
      <c r="F27" s="76"/>
      <c r="G27" s="78"/>
      <c r="I27" t="s">
        <v>114</v>
      </c>
      <c r="J27">
        <v>5</v>
      </c>
    </row>
    <row r="28" spans="1:22" x14ac:dyDescent="0.25">
      <c r="A28" s="86"/>
      <c r="B28" s="86"/>
      <c r="C28" s="87"/>
      <c r="D28" s="88"/>
      <c r="E28" s="87"/>
      <c r="F28" s="89"/>
      <c r="G28" s="61"/>
    </row>
    <row r="29" spans="1:22" x14ac:dyDescent="0.25">
      <c r="A29" s="90" t="s">
        <v>115</v>
      </c>
      <c r="B29" s="90"/>
      <c r="C29" s="91"/>
      <c r="D29" s="90"/>
      <c r="E29" s="160"/>
      <c r="F29" s="186"/>
      <c r="G29" s="90">
        <f>TRUNC(ROUND(SUM(G12:G28),2),2)</f>
        <v>5.75</v>
      </c>
    </row>
    <row r="30" spans="1:22" s="64" customFormat="1" x14ac:dyDescent="0.25">
      <c r="A30" s="180" t="s">
        <v>116</v>
      </c>
      <c r="B30" s="181"/>
      <c r="C30" s="92"/>
      <c r="D30" s="92"/>
      <c r="E30" s="158"/>
      <c r="F30" s="158"/>
      <c r="G30" s="93"/>
    </row>
    <row r="31" spans="1:22" x14ac:dyDescent="0.25">
      <c r="A31" s="66" t="s">
        <v>117</v>
      </c>
      <c r="B31" s="94" t="s">
        <v>68</v>
      </c>
      <c r="C31" s="66" t="s">
        <v>118</v>
      </c>
      <c r="D31" s="66" t="s">
        <v>70</v>
      </c>
      <c r="E31" s="166" t="s">
        <v>71</v>
      </c>
      <c r="F31" s="167"/>
      <c r="G31" s="95" t="s">
        <v>72</v>
      </c>
    </row>
    <row r="32" spans="1:22" x14ac:dyDescent="0.25">
      <c r="A32" s="96"/>
      <c r="B32" s="97" t="s">
        <v>73</v>
      </c>
      <c r="C32" s="88" t="s">
        <v>74</v>
      </c>
      <c r="D32" s="88" t="s">
        <v>75</v>
      </c>
      <c r="E32" s="178" t="s">
        <v>76</v>
      </c>
      <c r="F32" s="179"/>
      <c r="G32" s="98" t="s">
        <v>77</v>
      </c>
    </row>
    <row r="33" spans="1:14" x14ac:dyDescent="0.25">
      <c r="A33" s="83" t="s">
        <v>119</v>
      </c>
      <c r="B33" s="99">
        <v>1</v>
      </c>
      <c r="C33" s="83">
        <v>5.5</v>
      </c>
      <c r="D33" s="74">
        <f>IFERROR(ROUND(B33*C33,5),0)</f>
        <v>5.5</v>
      </c>
      <c r="E33" s="73">
        <v>2.88</v>
      </c>
      <c r="F33" s="76"/>
      <c r="G33" s="76">
        <f>IFERROR(TRUNC(ROUND(D33*E33,2),2),0)</f>
        <v>15.84</v>
      </c>
    </row>
    <row r="34" spans="1:14" x14ac:dyDescent="0.25">
      <c r="A34" s="83" t="s">
        <v>120</v>
      </c>
      <c r="B34" s="99">
        <v>1</v>
      </c>
      <c r="C34" s="83">
        <v>5</v>
      </c>
      <c r="D34" s="74">
        <f t="shared" ref="D34:D38" si="3">IFERROR(ROUND(B34*C34,5),0)</f>
        <v>5</v>
      </c>
      <c r="E34" s="73">
        <v>2.88</v>
      </c>
      <c r="F34" s="76"/>
      <c r="G34" s="76">
        <f t="shared" ref="G34:G38" si="4">IFERROR(TRUNC(ROUND(D34*E34,2),2),0)</f>
        <v>14.4</v>
      </c>
    </row>
    <row r="35" spans="1:14" x14ac:dyDescent="0.25">
      <c r="A35" s="83" t="s">
        <v>121</v>
      </c>
      <c r="B35" s="99">
        <v>1</v>
      </c>
      <c r="C35" s="83">
        <v>4.5</v>
      </c>
      <c r="D35" s="74">
        <f t="shared" si="3"/>
        <v>4.5</v>
      </c>
      <c r="E35" s="73">
        <v>2.88</v>
      </c>
      <c r="F35" s="76"/>
      <c r="G35" s="76">
        <f t="shared" si="4"/>
        <v>12.96</v>
      </c>
    </row>
    <row r="36" spans="1:14" x14ac:dyDescent="0.25">
      <c r="A36" s="83" t="s">
        <v>122</v>
      </c>
      <c r="B36" s="99">
        <v>0</v>
      </c>
      <c r="C36" s="83">
        <v>5</v>
      </c>
      <c r="D36" s="74">
        <f t="shared" si="3"/>
        <v>0</v>
      </c>
      <c r="E36" s="73">
        <v>2.88</v>
      </c>
      <c r="F36" s="76"/>
      <c r="G36" s="76">
        <f t="shared" si="4"/>
        <v>0</v>
      </c>
      <c r="I36" s="100"/>
      <c r="J36" s="100"/>
      <c r="K36" s="100"/>
      <c r="L36" s="100"/>
      <c r="M36" s="100"/>
      <c r="N36" s="100"/>
    </row>
    <row r="37" spans="1:14" x14ac:dyDescent="0.25">
      <c r="A37" s="83" t="s">
        <v>123</v>
      </c>
      <c r="B37" s="99">
        <v>1</v>
      </c>
      <c r="C37" s="83">
        <v>6.5</v>
      </c>
      <c r="D37" s="74">
        <f t="shared" si="3"/>
        <v>6.5</v>
      </c>
      <c r="E37" s="73">
        <v>2.88</v>
      </c>
      <c r="F37" s="76"/>
      <c r="G37" s="76">
        <f t="shared" si="4"/>
        <v>18.72</v>
      </c>
      <c r="I37" s="100"/>
      <c r="J37" s="100"/>
      <c r="K37" s="100"/>
      <c r="L37" s="100"/>
      <c r="M37" s="100"/>
      <c r="N37" s="100"/>
    </row>
    <row r="38" spans="1:14" x14ac:dyDescent="0.25">
      <c r="A38" s="83"/>
      <c r="B38" s="99">
        <v>0</v>
      </c>
      <c r="C38" s="83"/>
      <c r="D38" s="74">
        <f t="shared" si="3"/>
        <v>0</v>
      </c>
      <c r="E38" s="73">
        <v>0</v>
      </c>
      <c r="F38" s="76"/>
      <c r="G38" s="76">
        <f t="shared" si="4"/>
        <v>0</v>
      </c>
      <c r="I38" s="100"/>
      <c r="J38" s="100"/>
      <c r="K38" s="100"/>
      <c r="L38" s="100"/>
      <c r="M38" s="100"/>
      <c r="N38" s="100"/>
    </row>
    <row r="39" spans="1:14" x14ac:dyDescent="0.25">
      <c r="A39" s="96"/>
      <c r="B39" s="101"/>
      <c r="C39" s="86"/>
      <c r="D39" s="88"/>
      <c r="E39" s="87"/>
      <c r="F39" s="89"/>
      <c r="G39" s="89"/>
      <c r="I39" s="100"/>
      <c r="J39" s="100"/>
      <c r="K39" s="100"/>
      <c r="L39" s="100"/>
      <c r="M39" s="100"/>
      <c r="N39" s="100"/>
    </row>
    <row r="40" spans="1:14" x14ac:dyDescent="0.25">
      <c r="A40" s="90" t="s">
        <v>124</v>
      </c>
      <c r="B40" s="102"/>
      <c r="C40" s="90"/>
      <c r="D40" s="90"/>
      <c r="E40" s="91"/>
      <c r="F40" s="103"/>
      <c r="G40" s="90">
        <f>TRUNC(ROUND(SUM(G33:G39),2),2)</f>
        <v>61.92</v>
      </c>
      <c r="I40" s="100"/>
      <c r="J40" s="100"/>
      <c r="K40" s="100"/>
      <c r="L40" s="100"/>
      <c r="M40" s="100"/>
      <c r="N40" s="100"/>
    </row>
    <row r="41" spans="1:14" s="64" customFormat="1" x14ac:dyDescent="0.25">
      <c r="A41" s="180" t="s">
        <v>125</v>
      </c>
      <c r="B41" s="181"/>
      <c r="C41" s="92"/>
      <c r="D41" s="92"/>
      <c r="E41" s="158"/>
      <c r="F41" s="158"/>
      <c r="G41" s="93"/>
      <c r="I41" s="104"/>
      <c r="J41" s="104"/>
      <c r="K41" s="104"/>
      <c r="L41" s="104"/>
      <c r="M41" s="104"/>
      <c r="N41" s="104"/>
    </row>
    <row r="42" spans="1:14" ht="15.75" customHeight="1" x14ac:dyDescent="0.25">
      <c r="A42" s="102" t="s">
        <v>126</v>
      </c>
      <c r="B42" s="103"/>
      <c r="C42" s="90" t="s">
        <v>2</v>
      </c>
      <c r="D42" s="90" t="s">
        <v>68</v>
      </c>
      <c r="E42" s="160" t="s">
        <v>127</v>
      </c>
      <c r="F42" s="160"/>
      <c r="G42" s="90" t="s">
        <v>72</v>
      </c>
      <c r="I42" s="100"/>
      <c r="J42" s="100"/>
      <c r="K42" s="100"/>
      <c r="L42" s="100"/>
      <c r="M42" s="100"/>
      <c r="N42" s="100"/>
    </row>
    <row r="43" spans="1:14" x14ac:dyDescent="0.25">
      <c r="A43" s="105"/>
      <c r="B43" s="106"/>
      <c r="C43" s="69"/>
      <c r="D43" s="69" t="s">
        <v>73</v>
      </c>
      <c r="E43" s="182" t="s">
        <v>74</v>
      </c>
      <c r="F43" s="183"/>
      <c r="G43" s="69" t="s">
        <v>75</v>
      </c>
      <c r="I43" s="100"/>
      <c r="J43" s="100"/>
      <c r="K43" s="100"/>
      <c r="L43" s="100"/>
      <c r="M43" s="100"/>
      <c r="N43" s="100"/>
    </row>
    <row r="44" spans="1:14" ht="25.5" x14ac:dyDescent="0.25">
      <c r="A44" s="107" t="s">
        <v>148</v>
      </c>
      <c r="B44" s="108"/>
      <c r="C44" s="109" t="s">
        <v>149</v>
      </c>
      <c r="D44" s="110">
        <v>1</v>
      </c>
      <c r="E44" s="111">
        <v>15.39</v>
      </c>
      <c r="F44" s="112"/>
      <c r="G44" s="83">
        <f>IFERROR(TRUNC(ROUND(D44*E44,2),2),0)</f>
        <v>15.39</v>
      </c>
      <c r="I44" s="100"/>
      <c r="J44" s="113"/>
      <c r="K44" s="100"/>
      <c r="L44" s="100"/>
      <c r="M44" s="100"/>
      <c r="N44" s="100"/>
    </row>
    <row r="45" spans="1:14" ht="25.5" x14ac:dyDescent="0.25">
      <c r="A45" s="114" t="s">
        <v>150</v>
      </c>
      <c r="B45" s="115"/>
      <c r="C45" s="109" t="s">
        <v>11</v>
      </c>
      <c r="D45" s="110">
        <v>4</v>
      </c>
      <c r="E45" s="116">
        <v>2.91</v>
      </c>
      <c r="F45" s="78"/>
      <c r="G45" s="83">
        <f t="shared" ref="G45:G63" si="5">IFERROR(TRUNC(ROUND(D45*E45,2),2),0)</f>
        <v>11.64</v>
      </c>
      <c r="I45" s="100"/>
      <c r="J45" s="113"/>
      <c r="K45" s="100"/>
      <c r="L45" s="100"/>
      <c r="M45" s="100"/>
      <c r="N45" s="100"/>
    </row>
    <row r="46" spans="1:14" ht="25.5" x14ac:dyDescent="0.25">
      <c r="A46" s="114" t="s">
        <v>151</v>
      </c>
      <c r="B46" s="115"/>
      <c r="C46" s="117" t="s">
        <v>11</v>
      </c>
      <c r="D46" s="118">
        <v>1</v>
      </c>
      <c r="E46" s="119">
        <v>5.73</v>
      </c>
      <c r="F46" s="76"/>
      <c r="G46" s="83">
        <f t="shared" si="5"/>
        <v>5.73</v>
      </c>
      <c r="I46" s="100"/>
      <c r="J46" s="113"/>
      <c r="K46" s="100"/>
      <c r="L46" s="100"/>
      <c r="M46" s="100"/>
      <c r="N46" s="100"/>
    </row>
    <row r="47" spans="1:14" x14ac:dyDescent="0.25">
      <c r="A47" s="114" t="s">
        <v>152</v>
      </c>
      <c r="B47" s="115"/>
      <c r="C47" s="109" t="s">
        <v>11</v>
      </c>
      <c r="D47" s="110">
        <v>1</v>
      </c>
      <c r="E47" s="119">
        <v>4.05</v>
      </c>
      <c r="F47" s="76"/>
      <c r="G47" s="83">
        <f t="shared" si="5"/>
        <v>4.05</v>
      </c>
      <c r="I47" s="100"/>
      <c r="J47" s="113"/>
      <c r="K47" s="100"/>
      <c r="L47" s="100"/>
      <c r="M47" s="100"/>
      <c r="N47" s="100"/>
    </row>
    <row r="48" spans="1:14" ht="25.5" x14ac:dyDescent="0.25">
      <c r="A48" s="114" t="s">
        <v>153</v>
      </c>
      <c r="B48" s="115"/>
      <c r="C48" s="109" t="s">
        <v>28</v>
      </c>
      <c r="D48" s="110">
        <v>25</v>
      </c>
      <c r="E48" s="119">
        <v>2.12</v>
      </c>
      <c r="F48" s="76"/>
      <c r="G48" s="83">
        <f t="shared" si="5"/>
        <v>53</v>
      </c>
      <c r="I48" s="100"/>
      <c r="J48" s="113"/>
      <c r="K48" s="100"/>
      <c r="L48" s="100"/>
      <c r="M48" s="100"/>
      <c r="N48" s="100"/>
    </row>
    <row r="49" spans="1:14" ht="25.5" x14ac:dyDescent="0.25">
      <c r="A49" s="114" t="s">
        <v>154</v>
      </c>
      <c r="B49" s="115"/>
      <c r="C49" s="109" t="s">
        <v>149</v>
      </c>
      <c r="D49" s="110">
        <v>2</v>
      </c>
      <c r="E49" s="119">
        <v>2.12</v>
      </c>
      <c r="F49" s="76"/>
      <c r="G49" s="83">
        <f t="shared" si="5"/>
        <v>4.24</v>
      </c>
      <c r="I49" s="100"/>
      <c r="J49" s="113"/>
      <c r="K49" s="100"/>
      <c r="L49" s="100"/>
      <c r="M49" s="100"/>
      <c r="N49" s="100"/>
    </row>
    <row r="50" spans="1:14" x14ac:dyDescent="0.25">
      <c r="A50" s="114">
        <v>0</v>
      </c>
      <c r="B50" s="115"/>
      <c r="C50" s="109">
        <v>0</v>
      </c>
      <c r="D50" s="110">
        <v>0</v>
      </c>
      <c r="E50" s="119">
        <v>0</v>
      </c>
      <c r="F50" s="76"/>
      <c r="G50" s="83">
        <f t="shared" si="5"/>
        <v>0</v>
      </c>
      <c r="I50" s="100"/>
      <c r="J50" s="113"/>
      <c r="K50" s="100"/>
      <c r="L50" s="100"/>
      <c r="M50" s="100"/>
      <c r="N50" s="100"/>
    </row>
    <row r="51" spans="1:14" x14ac:dyDescent="0.25">
      <c r="A51" s="114">
        <v>0</v>
      </c>
      <c r="B51" s="115"/>
      <c r="C51" s="109">
        <v>0</v>
      </c>
      <c r="D51" s="110">
        <v>0</v>
      </c>
      <c r="E51" s="119">
        <v>0</v>
      </c>
      <c r="F51" s="76"/>
      <c r="G51" s="83">
        <f t="shared" si="5"/>
        <v>0</v>
      </c>
      <c r="I51" s="100"/>
      <c r="J51" s="113"/>
      <c r="K51" s="100"/>
      <c r="L51" s="100"/>
      <c r="M51" s="100"/>
      <c r="N51" s="100"/>
    </row>
    <row r="52" spans="1:14" x14ac:dyDescent="0.25">
      <c r="A52" s="114">
        <v>0</v>
      </c>
      <c r="B52" s="115"/>
      <c r="C52" s="109">
        <v>0</v>
      </c>
      <c r="D52" s="110">
        <v>0</v>
      </c>
      <c r="E52" s="119">
        <v>0</v>
      </c>
      <c r="F52" s="76"/>
      <c r="G52" s="83">
        <f t="shared" si="5"/>
        <v>0</v>
      </c>
      <c r="I52" s="100"/>
      <c r="J52" s="113"/>
      <c r="K52" s="100"/>
      <c r="L52" s="100"/>
      <c r="M52" s="100"/>
      <c r="N52" s="100"/>
    </row>
    <row r="53" spans="1:14" x14ac:dyDescent="0.25">
      <c r="A53" s="114">
        <v>0</v>
      </c>
      <c r="B53" s="115"/>
      <c r="C53" s="109">
        <v>0</v>
      </c>
      <c r="D53" s="110">
        <v>0</v>
      </c>
      <c r="E53" s="119">
        <v>0</v>
      </c>
      <c r="F53" s="76"/>
      <c r="G53" s="83">
        <f t="shared" si="5"/>
        <v>0</v>
      </c>
      <c r="I53" s="100"/>
      <c r="J53" s="113"/>
      <c r="K53" s="100"/>
      <c r="L53" s="100"/>
      <c r="M53" s="100"/>
      <c r="N53" s="100"/>
    </row>
    <row r="54" spans="1:14" x14ac:dyDescent="0.25">
      <c r="A54" s="114">
        <v>0</v>
      </c>
      <c r="B54" s="115"/>
      <c r="C54" s="109">
        <v>0</v>
      </c>
      <c r="D54" s="110">
        <v>0</v>
      </c>
      <c r="E54" s="119">
        <v>0</v>
      </c>
      <c r="F54" s="76"/>
      <c r="G54" s="83">
        <f t="shared" si="5"/>
        <v>0</v>
      </c>
      <c r="I54" s="100"/>
      <c r="J54" s="113"/>
      <c r="K54" s="100"/>
      <c r="L54" s="100"/>
      <c r="M54" s="100"/>
      <c r="N54" s="100"/>
    </row>
    <row r="55" spans="1:14" x14ac:dyDescent="0.25">
      <c r="A55" s="99" t="s">
        <v>18</v>
      </c>
      <c r="B55" s="73"/>
      <c r="C55" s="109" t="s">
        <v>18</v>
      </c>
      <c r="D55" s="110" t="s">
        <v>18</v>
      </c>
      <c r="E55" s="99" t="s">
        <v>18</v>
      </c>
      <c r="F55" s="76"/>
      <c r="G55" s="83">
        <f t="shared" si="5"/>
        <v>0</v>
      </c>
      <c r="I55" s="100"/>
      <c r="J55" s="100"/>
      <c r="K55" s="100"/>
      <c r="L55" s="100"/>
      <c r="M55" s="100"/>
      <c r="N55" s="100"/>
    </row>
    <row r="56" spans="1:14" x14ac:dyDescent="0.25">
      <c r="A56" s="114" t="s">
        <v>18</v>
      </c>
      <c r="B56" s="115"/>
      <c r="C56" s="109" t="s">
        <v>18</v>
      </c>
      <c r="D56" s="110" t="s">
        <v>18</v>
      </c>
      <c r="E56" s="119" t="s">
        <v>18</v>
      </c>
      <c r="F56" s="76"/>
      <c r="G56" s="83">
        <f t="shared" si="5"/>
        <v>0</v>
      </c>
      <c r="I56" s="100"/>
      <c r="J56" s="113"/>
      <c r="K56" s="100"/>
      <c r="L56" s="100"/>
      <c r="M56" s="100"/>
      <c r="N56" s="100"/>
    </row>
    <row r="57" spans="1:14" x14ac:dyDescent="0.25">
      <c r="A57" s="114" t="s">
        <v>18</v>
      </c>
      <c r="B57" s="115"/>
      <c r="C57" s="109" t="s">
        <v>18</v>
      </c>
      <c r="D57" s="110" t="s">
        <v>18</v>
      </c>
      <c r="E57" s="119" t="s">
        <v>18</v>
      </c>
      <c r="F57" s="76"/>
      <c r="G57" s="83">
        <f t="shared" si="5"/>
        <v>0</v>
      </c>
      <c r="I57" s="100"/>
      <c r="J57" s="113"/>
      <c r="K57" s="100"/>
      <c r="L57" s="100"/>
      <c r="M57" s="100"/>
      <c r="N57" s="100"/>
    </row>
    <row r="58" spans="1:14" x14ac:dyDescent="0.25">
      <c r="A58" s="114" t="s">
        <v>18</v>
      </c>
      <c r="B58" s="115"/>
      <c r="C58" s="109" t="s">
        <v>18</v>
      </c>
      <c r="D58" s="110" t="s">
        <v>18</v>
      </c>
      <c r="E58" s="119" t="s">
        <v>18</v>
      </c>
      <c r="F58" s="76"/>
      <c r="G58" s="83">
        <f t="shared" si="5"/>
        <v>0</v>
      </c>
      <c r="I58" s="100"/>
      <c r="J58" s="113"/>
      <c r="K58" s="100"/>
      <c r="L58" s="100"/>
      <c r="M58" s="100"/>
      <c r="N58" s="100"/>
    </row>
    <row r="59" spans="1:14" x14ac:dyDescent="0.25">
      <c r="A59" s="114" t="s">
        <v>18</v>
      </c>
      <c r="B59" s="115"/>
      <c r="C59" s="109" t="s">
        <v>18</v>
      </c>
      <c r="D59" s="110" t="s">
        <v>18</v>
      </c>
      <c r="E59" s="119" t="s">
        <v>18</v>
      </c>
      <c r="F59" s="76"/>
      <c r="G59" s="83">
        <f t="shared" si="5"/>
        <v>0</v>
      </c>
      <c r="I59" s="100"/>
      <c r="J59" s="113"/>
      <c r="K59" s="100"/>
      <c r="L59" s="100"/>
      <c r="M59" s="100"/>
      <c r="N59" s="100"/>
    </row>
    <row r="60" spans="1:14" x14ac:dyDescent="0.25">
      <c r="A60" s="114" t="s">
        <v>18</v>
      </c>
      <c r="B60" s="115"/>
      <c r="C60" s="109" t="s">
        <v>18</v>
      </c>
      <c r="D60" s="110" t="s">
        <v>18</v>
      </c>
      <c r="E60" s="119" t="s">
        <v>18</v>
      </c>
      <c r="F60" s="76"/>
      <c r="G60" s="83">
        <f t="shared" si="5"/>
        <v>0</v>
      </c>
      <c r="I60" s="100"/>
      <c r="J60" s="113"/>
      <c r="K60" s="100"/>
      <c r="L60" s="100"/>
      <c r="M60" s="100"/>
      <c r="N60" s="100"/>
    </row>
    <row r="61" spans="1:14" x14ac:dyDescent="0.25">
      <c r="A61" s="99" t="s">
        <v>18</v>
      </c>
      <c r="B61" s="73"/>
      <c r="C61" s="83" t="s">
        <v>18</v>
      </c>
      <c r="D61" s="83" t="s">
        <v>18</v>
      </c>
      <c r="E61" s="99" t="s">
        <v>18</v>
      </c>
      <c r="F61" s="76"/>
      <c r="G61" s="83">
        <f t="shared" si="5"/>
        <v>0</v>
      </c>
      <c r="I61" s="100"/>
      <c r="J61" s="100"/>
      <c r="K61" s="100"/>
      <c r="L61" s="100"/>
      <c r="M61" s="100"/>
      <c r="N61" s="100"/>
    </row>
    <row r="62" spans="1:14" x14ac:dyDescent="0.25">
      <c r="A62" s="99" t="s">
        <v>18</v>
      </c>
      <c r="B62" s="73"/>
      <c r="C62" s="83" t="s">
        <v>18</v>
      </c>
      <c r="D62" s="83" t="s">
        <v>18</v>
      </c>
      <c r="E62" s="99" t="s">
        <v>18</v>
      </c>
      <c r="F62" s="76"/>
      <c r="G62" s="83">
        <f t="shared" si="5"/>
        <v>0</v>
      </c>
      <c r="I62" s="100"/>
      <c r="J62" s="100"/>
      <c r="K62" s="100"/>
      <c r="L62" s="100"/>
      <c r="M62" s="100"/>
      <c r="N62" s="100"/>
    </row>
    <row r="63" spans="1:14" x14ac:dyDescent="0.25">
      <c r="A63" s="120" t="s">
        <v>18</v>
      </c>
      <c r="B63" s="87"/>
      <c r="C63" s="86" t="s">
        <v>18</v>
      </c>
      <c r="D63" s="86" t="s">
        <v>18</v>
      </c>
      <c r="E63" s="120" t="s">
        <v>18</v>
      </c>
      <c r="F63" s="89"/>
      <c r="G63" s="83">
        <f t="shared" si="5"/>
        <v>0</v>
      </c>
      <c r="I63" s="100"/>
      <c r="J63" s="100"/>
      <c r="K63" s="100"/>
      <c r="L63" s="100"/>
      <c r="M63" s="100"/>
      <c r="N63" s="100"/>
    </row>
    <row r="64" spans="1:14" x14ac:dyDescent="0.25">
      <c r="A64" s="102" t="s">
        <v>18</v>
      </c>
      <c r="B64" s="91"/>
      <c r="C64" s="90" t="s">
        <v>18</v>
      </c>
      <c r="D64" s="90" t="s">
        <v>18</v>
      </c>
      <c r="E64" s="102" t="s">
        <v>18</v>
      </c>
      <c r="F64" s="103"/>
      <c r="G64" s="103">
        <f>TRUNC(ROUND(SUM(G44:G63),2),2)</f>
        <v>94.05</v>
      </c>
      <c r="I64" s="100"/>
      <c r="J64" s="100"/>
      <c r="K64" s="100"/>
      <c r="L64" s="100"/>
      <c r="M64" s="100"/>
      <c r="N64" s="100"/>
    </row>
    <row r="65" spans="1:22" s="64" customFormat="1" x14ac:dyDescent="0.25">
      <c r="A65" s="180" t="s">
        <v>129</v>
      </c>
      <c r="B65" s="181"/>
      <c r="C65" s="92"/>
      <c r="D65" s="92"/>
      <c r="E65" s="158"/>
      <c r="F65" s="158"/>
      <c r="G65" s="93"/>
      <c r="I65" s="104"/>
      <c r="J65" s="104"/>
      <c r="K65" s="104"/>
      <c r="L65" s="104"/>
      <c r="M65" s="104"/>
      <c r="N65" s="104"/>
    </row>
    <row r="66" spans="1:22" ht="27.75" customHeight="1" x14ac:dyDescent="0.25">
      <c r="A66" s="165" t="s">
        <v>67</v>
      </c>
      <c r="B66" s="166"/>
      <c r="C66" s="66" t="s">
        <v>130</v>
      </c>
      <c r="D66" s="66" t="s">
        <v>131</v>
      </c>
      <c r="E66" s="165" t="s">
        <v>69</v>
      </c>
      <c r="F66" s="167"/>
      <c r="G66" s="95" t="s">
        <v>132</v>
      </c>
    </row>
    <row r="67" spans="1:22" x14ac:dyDescent="0.25">
      <c r="A67" s="101"/>
      <c r="B67" s="60"/>
      <c r="C67" s="88"/>
      <c r="D67" s="88" t="s">
        <v>73</v>
      </c>
      <c r="E67" s="168" t="s">
        <v>74</v>
      </c>
      <c r="F67" s="169"/>
      <c r="G67" s="69" t="s">
        <v>133</v>
      </c>
    </row>
    <row r="68" spans="1:22" ht="15.75" thickBot="1" x14ac:dyDescent="0.3">
      <c r="A68" s="170"/>
      <c r="B68" s="171"/>
      <c r="C68" s="121"/>
      <c r="D68" s="121"/>
      <c r="E68" s="119"/>
      <c r="F68" s="76"/>
      <c r="G68" s="121"/>
    </row>
    <row r="69" spans="1:22" ht="15.75" thickBot="1" x14ac:dyDescent="0.3">
      <c r="A69" s="172" t="s">
        <v>134</v>
      </c>
      <c r="B69" s="173"/>
      <c r="C69" s="84" t="s">
        <v>11</v>
      </c>
      <c r="D69" s="84">
        <v>1</v>
      </c>
      <c r="E69" s="99">
        <v>26.74</v>
      </c>
      <c r="F69" s="76"/>
      <c r="G69" s="83">
        <f>IFERROR(TRUNC(ROUND(D69*E69,2),2),0)</f>
        <v>26.74</v>
      </c>
      <c r="I69" s="122" t="s">
        <v>135</v>
      </c>
      <c r="J69" s="123">
        <v>0</v>
      </c>
    </row>
    <row r="70" spans="1:22" x14ac:dyDescent="0.25">
      <c r="A70" s="174"/>
      <c r="B70" s="175"/>
      <c r="C70" s="88"/>
      <c r="D70" s="88"/>
      <c r="E70" s="176"/>
      <c r="F70" s="177"/>
      <c r="G70" s="86"/>
    </row>
    <row r="71" spans="1:22" x14ac:dyDescent="0.25">
      <c r="A71" s="102" t="s">
        <v>136</v>
      </c>
      <c r="B71" s="91"/>
      <c r="C71" s="90"/>
      <c r="D71" s="90"/>
      <c r="E71" s="90"/>
      <c r="F71" s="91"/>
      <c r="G71" s="90">
        <f>TRUNC(ROUND(SUM(G68:G70),5),2)</f>
        <v>26.74</v>
      </c>
    </row>
    <row r="72" spans="1:22" s="64" customFormat="1" ht="15.75" customHeight="1" x14ac:dyDescent="0.25">
      <c r="A72" s="152"/>
      <c r="B72" s="153"/>
      <c r="C72" s="158" t="s">
        <v>137</v>
      </c>
      <c r="D72" s="158"/>
      <c r="E72" s="158"/>
      <c r="F72" s="158"/>
      <c r="G72" s="124">
        <f>TRUNC(ROUND(G29+G40+G64+G71,2),2)</f>
        <v>188.46</v>
      </c>
    </row>
    <row r="73" spans="1:22" ht="15.75" customHeight="1" x14ac:dyDescent="0.25">
      <c r="A73" s="154"/>
      <c r="B73" s="155"/>
      <c r="C73" s="159" t="s">
        <v>138</v>
      </c>
      <c r="D73" s="160"/>
      <c r="E73" s="160"/>
      <c r="F73" s="125">
        <v>0.03</v>
      </c>
      <c r="G73" s="90">
        <f>TRUNC(ROUND(G72*F73,2),2)</f>
        <v>5.65</v>
      </c>
    </row>
    <row r="74" spans="1:22" ht="15.75" customHeight="1" x14ac:dyDescent="0.25">
      <c r="A74" s="154"/>
      <c r="B74" s="155"/>
      <c r="C74" s="159" t="s">
        <v>139</v>
      </c>
      <c r="D74" s="160"/>
      <c r="E74" s="160"/>
      <c r="F74" s="126">
        <v>1.1000000000000001E-3</v>
      </c>
      <c r="G74" s="90">
        <f>TRUNC(ROUND(G72*F74,2),2)</f>
        <v>0.21</v>
      </c>
      <c r="V74">
        <f>+COLUMN(V73)</f>
        <v>22</v>
      </c>
    </row>
    <row r="75" spans="1:22" ht="15.75" customHeight="1" x14ac:dyDescent="0.25">
      <c r="A75" s="156"/>
      <c r="B75" s="157"/>
      <c r="C75" s="159" t="s">
        <v>140</v>
      </c>
      <c r="D75" s="160"/>
      <c r="E75" s="160"/>
      <c r="F75" s="103"/>
      <c r="G75" s="90">
        <f>TRUNC(ROUND(SUM(G72:G74),2),2)</f>
        <v>194.32</v>
      </c>
      <c r="U75" t="s">
        <v>141</v>
      </c>
      <c r="V75">
        <f>+TRUNC(ROUND(G29+G40+G71+G73+G74,2),2)</f>
        <v>100.27</v>
      </c>
    </row>
    <row r="76" spans="1:22" s="64" customFormat="1" ht="15.75" customHeight="1" x14ac:dyDescent="0.25">
      <c r="A76" s="161" t="s">
        <v>142</v>
      </c>
      <c r="B76" s="162"/>
      <c r="C76" s="163" t="s">
        <v>143</v>
      </c>
      <c r="D76" s="164"/>
      <c r="E76" s="164"/>
      <c r="F76" s="127"/>
      <c r="G76" s="128"/>
      <c r="U76" s="64" t="s">
        <v>144</v>
      </c>
      <c r="V76" s="64">
        <f>+G64</f>
        <v>94.05</v>
      </c>
    </row>
    <row r="77" spans="1:22" x14ac:dyDescent="0.25">
      <c r="A77" s="129"/>
      <c r="B77" s="129"/>
      <c r="C77" s="129"/>
      <c r="D77" s="129"/>
      <c r="E77" s="129"/>
      <c r="F77" s="129"/>
      <c r="G77" s="129"/>
    </row>
  </sheetData>
  <mergeCells count="34">
    <mergeCell ref="A9:B9"/>
    <mergeCell ref="E9:F9"/>
    <mergeCell ref="A1:G1"/>
    <mergeCell ref="E2:G3"/>
    <mergeCell ref="A4:G4"/>
    <mergeCell ref="A7:E7"/>
    <mergeCell ref="E8:F8"/>
    <mergeCell ref="A65:B65"/>
    <mergeCell ref="E65:F65"/>
    <mergeCell ref="E10:F10"/>
    <mergeCell ref="E11:F11"/>
    <mergeCell ref="E29:F29"/>
    <mergeCell ref="A30:B30"/>
    <mergeCell ref="E30:F30"/>
    <mergeCell ref="E31:F31"/>
    <mergeCell ref="E32:F32"/>
    <mergeCell ref="A41:B41"/>
    <mergeCell ref="E41:F41"/>
    <mergeCell ref="E42:F42"/>
    <mergeCell ref="E43:F43"/>
    <mergeCell ref="A76:B76"/>
    <mergeCell ref="C76:E76"/>
    <mergeCell ref="A66:B66"/>
    <mergeCell ref="E66:F66"/>
    <mergeCell ref="E67:F67"/>
    <mergeCell ref="A68:B68"/>
    <mergeCell ref="A69:B69"/>
    <mergeCell ref="A70:B70"/>
    <mergeCell ref="E70:F70"/>
    <mergeCell ref="A72:B75"/>
    <mergeCell ref="C72:F72"/>
    <mergeCell ref="C73:E73"/>
    <mergeCell ref="C74:E74"/>
    <mergeCell ref="C75:E7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1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31</vt:i4>
      </vt:variant>
    </vt:vector>
  </HeadingPairs>
  <TitlesOfParts>
    <vt:vector size="62" baseType="lpstr">
      <vt:lpstr>PRESUPUESTO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'1'!Área_de_impresión</vt:lpstr>
      <vt:lpstr>'10'!Área_de_impresión</vt:lpstr>
      <vt:lpstr>'11'!Área_de_impresión</vt:lpstr>
      <vt:lpstr>'12'!Área_de_impresión</vt:lpstr>
      <vt:lpstr>'13'!Área_de_impresión</vt:lpstr>
      <vt:lpstr>'14'!Área_de_impresión</vt:lpstr>
      <vt:lpstr>'15'!Área_de_impresión</vt:lpstr>
      <vt:lpstr>'16'!Área_de_impresión</vt:lpstr>
      <vt:lpstr>'17'!Área_de_impresión</vt:lpstr>
      <vt:lpstr>'18'!Área_de_impresión</vt:lpstr>
      <vt:lpstr>'19'!Área_de_impresión</vt:lpstr>
      <vt:lpstr>'2'!Área_de_impresión</vt:lpstr>
      <vt:lpstr>'20'!Área_de_impresión</vt:lpstr>
      <vt:lpstr>'21'!Área_de_impresión</vt:lpstr>
      <vt:lpstr>'22'!Área_de_impresión</vt:lpstr>
      <vt:lpstr>'23'!Área_de_impresión</vt:lpstr>
      <vt:lpstr>'24'!Área_de_impresión</vt:lpstr>
      <vt:lpstr>'25'!Área_de_impresión</vt:lpstr>
      <vt:lpstr>'26'!Área_de_impresión</vt:lpstr>
      <vt:lpstr>'27'!Área_de_impresión</vt:lpstr>
      <vt:lpstr>'28'!Área_de_impresión</vt:lpstr>
      <vt:lpstr>'29'!Área_de_impresión</vt:lpstr>
      <vt:lpstr>'3'!Área_de_impresión</vt:lpstr>
      <vt:lpstr>'30'!Área_de_impresión</vt:lpstr>
      <vt:lpstr>'4'!Área_de_impresión</vt:lpstr>
      <vt:lpstr>'5'!Área_de_impresión</vt:lpstr>
      <vt:lpstr>'6'!Área_de_impresión</vt:lpstr>
      <vt:lpstr>'7'!Área_de_impresión</vt:lpstr>
      <vt:lpstr>'8'!Área_de_impresión</vt:lpstr>
      <vt:lpstr>'9'!Área_de_impresión</vt:lpstr>
      <vt:lpstr>PRESUPUESTO!Área_de_impresión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 EFREN PALACIOS MORA</cp:lastModifiedBy>
  <dcterms:created xsi:type="dcterms:W3CDTF">2016-09-26T05:56:45Z</dcterms:created>
  <dcterms:modified xsi:type="dcterms:W3CDTF">2018-08-17T14:44:02Z</dcterms:modified>
</cp:coreProperties>
</file>