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480" windowHeight="9735"/>
  </bookViews>
  <sheets>
    <sheet name="Velacruz" sheetId="4" r:id="rId1"/>
    <sheet name="El Empalme" sheetId="1" r:id="rId2"/>
    <sheet name="Playas" sheetId="5" r:id="rId3"/>
    <sheet name="Resumen del presupuesto Total" sheetId="6" r:id="rId4"/>
  </sheets>
  <definedNames>
    <definedName name="_xlnm.Print_Area" localSheetId="1">'El Empalme'!$A$1:$H$73</definedName>
    <definedName name="_xlnm.Print_Area" localSheetId="2">Playas!$A$1:$H$50</definedName>
    <definedName name="_xlnm.Print_Area" localSheetId="3">'Resumen del presupuesto Total'!$A$1:$B$10</definedName>
    <definedName name="_xlnm.Print_Area" localSheetId="0">Velacruz!$A$1:$H$108</definedName>
    <definedName name="_xlnm.Print_Titles" localSheetId="1">'El Empalme'!$1:$10</definedName>
  </definedNames>
  <calcPr calcId="145621"/>
</workbook>
</file>

<file path=xl/calcChain.xml><?xml version="1.0" encoding="utf-8"?>
<calcChain xmlns="http://schemas.openxmlformats.org/spreadsheetml/2006/main">
  <c r="A28" i="5" l="1"/>
  <c r="A63" i="1"/>
  <c r="A64" i="1" s="1"/>
  <c r="A65" i="1" s="1"/>
  <c r="A66" i="1" s="1"/>
  <c r="A67" i="1" s="1"/>
  <c r="A68" i="1" s="1"/>
  <c r="A69" i="1" s="1"/>
  <c r="A70" i="1" s="1"/>
  <c r="A71" i="1" s="1"/>
  <c r="A27" i="1"/>
  <c r="A28" i="1" s="1"/>
  <c r="A29" i="1" s="1"/>
  <c r="A30" i="1" s="1"/>
  <c r="A31" i="1" s="1"/>
  <c r="A32" i="1" s="1"/>
  <c r="A33" i="1" s="1"/>
  <c r="A34" i="1" s="1"/>
  <c r="A35" i="1" s="1"/>
  <c r="A101" i="4"/>
  <c r="A102" i="4" s="1"/>
  <c r="A103" i="4" s="1"/>
  <c r="A104" i="4" s="1"/>
  <c r="A105" i="4" s="1"/>
  <c r="A106" i="4" s="1"/>
  <c r="A73" i="4"/>
  <c r="A74" i="4" s="1"/>
  <c r="A75" i="4" s="1"/>
  <c r="A76" i="4" s="1"/>
  <c r="A77" i="4" s="1"/>
  <c r="A78" i="4" s="1"/>
  <c r="A79" i="4" s="1"/>
  <c r="A80" i="4" s="1"/>
  <c r="A81" i="4" s="1"/>
  <c r="A82" i="4" s="1"/>
  <c r="A83" i="4" s="1"/>
  <c r="A57" i="4"/>
  <c r="A58" i="4" s="1"/>
  <c r="A59" i="4" s="1"/>
  <c r="A23" i="4"/>
  <c r="A24" i="4" s="1"/>
  <c r="A25" i="4" s="1"/>
  <c r="A26" i="4" s="1"/>
  <c r="A27" i="4" s="1"/>
  <c r="A28" i="4" s="1"/>
  <c r="A29" i="4" s="1"/>
  <c r="A30" i="4" s="1"/>
  <c r="A31" i="4" s="1"/>
  <c r="A32" i="4" s="1"/>
  <c r="A33" i="4" s="1"/>
  <c r="A34" i="4" s="1"/>
  <c r="A35" i="4" s="1"/>
  <c r="A36" i="4" s="1"/>
  <c r="A37" i="4" s="1"/>
  <c r="A38" i="4" s="1"/>
  <c r="A39" i="4" s="1"/>
  <c r="A14" i="4"/>
  <c r="A15" i="4" s="1"/>
  <c r="A16" i="4" s="1"/>
  <c r="A17" i="4" s="1"/>
  <c r="A18" i="4" s="1"/>
  <c r="A19" i="4" s="1"/>
  <c r="A20" i="4" s="1"/>
  <c r="A21" i="4" s="1"/>
  <c r="H41" i="5" l="1"/>
  <c r="H92" i="4" l="1"/>
  <c r="H93" i="4"/>
  <c r="H94" i="4"/>
  <c r="H95" i="4"/>
  <c r="H96" i="4"/>
  <c r="H97" i="4"/>
  <c r="H98" i="4"/>
  <c r="H99" i="4"/>
  <c r="H100" i="4"/>
  <c r="H101" i="4"/>
  <c r="H102" i="4"/>
  <c r="H103" i="4"/>
  <c r="H104" i="4"/>
  <c r="H105" i="4"/>
  <c r="H106" i="4"/>
  <c r="H91" i="4"/>
  <c r="H87" i="4"/>
  <c r="H88" i="4"/>
  <c r="H86" i="4"/>
  <c r="H64" i="4"/>
  <c r="H65" i="4"/>
  <c r="H66" i="4"/>
  <c r="H67" i="4"/>
  <c r="H68" i="4"/>
  <c r="H69" i="4"/>
  <c r="H70" i="4"/>
  <c r="H71" i="4"/>
  <c r="H72" i="4"/>
  <c r="H73" i="4"/>
  <c r="H74" i="4"/>
  <c r="H75" i="4"/>
  <c r="H76" i="4"/>
  <c r="H77" i="4"/>
  <c r="H78" i="4"/>
  <c r="H79" i="4"/>
  <c r="H80" i="4"/>
  <c r="H81" i="4"/>
  <c r="H82" i="4"/>
  <c r="H83" i="4"/>
  <c r="H63" i="4"/>
  <c r="H48" i="4"/>
  <c r="H49" i="4"/>
  <c r="H50" i="4"/>
  <c r="H51" i="4"/>
  <c r="H52" i="4"/>
  <c r="H53" i="4"/>
  <c r="H54" i="4"/>
  <c r="H55" i="4"/>
  <c r="H56" i="4"/>
  <c r="H57" i="4"/>
  <c r="H58" i="4"/>
  <c r="H59" i="4"/>
  <c r="H47" i="4"/>
  <c r="H45" i="4"/>
  <c r="H14" i="4"/>
  <c r="H15" i="4"/>
  <c r="H16" i="4"/>
  <c r="H17" i="4"/>
  <c r="H18" i="4"/>
  <c r="H19" i="4"/>
  <c r="H20" i="4"/>
  <c r="H21" i="4"/>
  <c r="H22" i="4"/>
  <c r="H23" i="4"/>
  <c r="H24" i="4"/>
  <c r="H25" i="4"/>
  <c r="H26" i="4"/>
  <c r="H27" i="4"/>
  <c r="H28" i="4"/>
  <c r="H29" i="4"/>
  <c r="H30" i="4"/>
  <c r="H31" i="4"/>
  <c r="H32" i="4"/>
  <c r="H33" i="4"/>
  <c r="H34" i="4"/>
  <c r="H35" i="4"/>
  <c r="H36" i="4"/>
  <c r="H37" i="4"/>
  <c r="H38" i="4"/>
  <c r="H39" i="4"/>
  <c r="A48" i="4"/>
  <c r="A49" i="4" s="1"/>
  <c r="A50" i="4" s="1"/>
  <c r="A51" i="4" s="1"/>
  <c r="A52" i="4" s="1"/>
  <c r="A53" i="4" s="1"/>
  <c r="A54" i="4" s="1"/>
  <c r="H13" i="4"/>
  <c r="A64" i="4" l="1"/>
  <c r="A65" i="4" s="1"/>
  <c r="A66" i="4" s="1"/>
  <c r="A67" i="4" s="1"/>
  <c r="A68" i="4" s="1"/>
  <c r="A69" i="4" s="1"/>
  <c r="A70" i="4" s="1"/>
  <c r="A71" i="4" s="1"/>
  <c r="A87" i="4" s="1"/>
  <c r="A88" i="4" s="1"/>
  <c r="A92" i="4" s="1"/>
  <c r="A93" i="4" s="1"/>
  <c r="A94" i="4" s="1"/>
  <c r="A95" i="4" s="1"/>
  <c r="A96" i="4" s="1"/>
  <c r="A97" i="4" s="1"/>
  <c r="A98" i="4" s="1"/>
  <c r="A99" i="4" s="1"/>
  <c r="A55" i="4"/>
  <c r="H61" i="4"/>
  <c r="H89" i="4"/>
  <c r="H84" i="4"/>
  <c r="H107" i="4"/>
  <c r="H41" i="4"/>
  <c r="H33" i="1"/>
  <c r="H108" i="4" l="1"/>
  <c r="A18" i="1"/>
  <c r="A19" i="1" s="1"/>
  <c r="A20" i="1" s="1"/>
  <c r="A21" i="1" s="1"/>
  <c r="A22" i="1" s="1"/>
  <c r="A23" i="1" s="1"/>
  <c r="A24" i="1" s="1"/>
  <c r="A25" i="1" s="1"/>
  <c r="A19" i="5"/>
  <c r="A20" i="5" s="1"/>
  <c r="A21" i="5" s="1"/>
  <c r="A22" i="5" s="1"/>
  <c r="A23" i="5" s="1"/>
  <c r="A24" i="5" s="1"/>
  <c r="A25" i="5" s="1"/>
  <c r="A26" i="5" s="1"/>
  <c r="B42" i="1" l="1"/>
  <c r="B31" i="5"/>
  <c r="A32" i="5"/>
  <c r="A43" i="1" l="1"/>
  <c r="B43" i="1" s="1"/>
  <c r="B38" i="1"/>
  <c r="B32" i="5"/>
  <c r="A33" i="5"/>
  <c r="A44" i="1" l="1"/>
  <c r="B44" i="1" s="1"/>
  <c r="A34" i="5"/>
  <c r="B33" i="5"/>
  <c r="A45" i="1" l="1"/>
  <c r="A46" i="1" s="1"/>
  <c r="B34" i="5"/>
  <c r="B45" i="1" l="1"/>
  <c r="A39" i="5"/>
  <c r="B38" i="5"/>
  <c r="A47" i="1"/>
  <c r="B46" i="1"/>
  <c r="A40" i="5" l="1"/>
  <c r="A41" i="5" s="1"/>
  <c r="B39" i="5"/>
  <c r="A48" i="1"/>
  <c r="B47" i="1"/>
  <c r="H26" i="5"/>
  <c r="H67" i="1"/>
  <c r="B41" i="5" l="1"/>
  <c r="A42" i="5"/>
  <c r="B42" i="5" s="1"/>
  <c r="B40" i="5"/>
  <c r="A49" i="1"/>
  <c r="B48" i="1"/>
  <c r="A43" i="5" l="1"/>
  <c r="A44" i="5" s="1"/>
  <c r="B49" i="1"/>
  <c r="H70" i="1"/>
  <c r="H38" i="5"/>
  <c r="H39" i="5"/>
  <c r="H40" i="5"/>
  <c r="H42" i="5"/>
  <c r="H43" i="5"/>
  <c r="H44" i="5"/>
  <c r="B43" i="5" l="1"/>
  <c r="B44" i="5"/>
  <c r="A54" i="1"/>
  <c r="B53" i="1"/>
  <c r="H63" i="1"/>
  <c r="H57" i="1"/>
  <c r="A48" i="5" l="1"/>
  <c r="B48" i="5" s="1"/>
  <c r="B47" i="5"/>
  <c r="A55" i="1"/>
  <c r="B54" i="1"/>
  <c r="H45" i="1"/>
  <c r="A56" i="1" l="1"/>
  <c r="B55" i="1"/>
  <c r="H30" i="1"/>
  <c r="H26" i="1"/>
  <c r="A57" i="1" l="1"/>
  <c r="B56" i="1"/>
  <c r="H22" i="1"/>
  <c r="A58" i="1" l="1"/>
  <c r="B57" i="1"/>
  <c r="A59" i="1" l="1"/>
  <c r="B58" i="1"/>
  <c r="H34" i="5"/>
  <c r="H33" i="5"/>
  <c r="H32" i="5"/>
  <c r="H31" i="5"/>
  <c r="H56" i="1"/>
  <c r="H71" i="1"/>
  <c r="A60" i="1" l="1"/>
  <c r="B59" i="1"/>
  <c r="H36" i="5"/>
  <c r="A61" i="1" l="1"/>
  <c r="B60" i="1"/>
  <c r="H69" i="1"/>
  <c r="H68" i="1"/>
  <c r="H66" i="1"/>
  <c r="H65" i="1"/>
  <c r="H64" i="1"/>
  <c r="B61" i="1" l="1"/>
  <c r="H62" i="1"/>
  <c r="H61" i="1"/>
  <c r="H60" i="1"/>
  <c r="H59" i="1"/>
  <c r="H58" i="1"/>
  <c r="H55" i="1"/>
  <c r="H54" i="1"/>
  <c r="H53" i="1"/>
  <c r="H46" i="1"/>
  <c r="H49" i="1"/>
  <c r="H48" i="1"/>
  <c r="H47" i="1"/>
  <c r="H44" i="1"/>
  <c r="H43" i="1"/>
  <c r="H42" i="1"/>
  <c r="H38" i="1"/>
  <c r="H40" i="1" s="1"/>
  <c r="H72" i="1" l="1"/>
  <c r="H51" i="1"/>
  <c r="B62" i="1" l="1"/>
  <c r="H48" i="5" l="1"/>
  <c r="H47" i="5"/>
  <c r="H28" i="5"/>
  <c r="H27" i="5"/>
  <c r="H25" i="5"/>
  <c r="H24" i="5"/>
  <c r="H23" i="5"/>
  <c r="H22" i="5"/>
  <c r="H21" i="5"/>
  <c r="H20" i="5"/>
  <c r="H19" i="5"/>
  <c r="H18" i="5"/>
  <c r="H45" i="5" l="1"/>
  <c r="H49" i="5"/>
  <c r="H29" i="5"/>
  <c r="H31" i="1"/>
  <c r="H29" i="1"/>
  <c r="H28" i="1"/>
  <c r="H25" i="1"/>
  <c r="H24" i="1"/>
  <c r="H23" i="1"/>
  <c r="H21" i="1"/>
  <c r="H50" i="5" l="1"/>
  <c r="B63" i="1"/>
  <c r="H35" i="1"/>
  <c r="H18" i="1"/>
  <c r="H19" i="1"/>
  <c r="H20" i="1"/>
  <c r="B64" i="1" l="1"/>
  <c r="B65" i="1" l="1"/>
  <c r="H32" i="1" l="1"/>
  <c r="H34" i="1"/>
  <c r="H27" i="1"/>
  <c r="B66" i="1" l="1"/>
  <c r="B67" i="1" l="1"/>
  <c r="B68" i="1" l="1"/>
  <c r="H17" i="1" l="1"/>
  <c r="H36" i="1" s="1"/>
  <c r="H73" i="1" s="1"/>
  <c r="B6" i="6" l="1"/>
  <c r="B5" i="6" l="1"/>
  <c r="B69" i="1" l="1"/>
  <c r="B70" i="1" l="1"/>
  <c r="B4" i="6" l="1"/>
  <c r="B7" i="6" s="1"/>
  <c r="B71" i="1"/>
</calcChain>
</file>

<file path=xl/sharedStrings.xml><?xml version="1.0" encoding="utf-8"?>
<sst xmlns="http://schemas.openxmlformats.org/spreadsheetml/2006/main" count="639" uniqueCount="233">
  <si>
    <t>ITEM</t>
  </si>
  <si>
    <t>DESCRIPCIÓN</t>
  </si>
  <si>
    <t>CANTIDAD</t>
  </si>
  <si>
    <t>m</t>
  </si>
  <si>
    <t>OBRAS CIVILES</t>
  </si>
  <si>
    <t>u</t>
  </si>
  <si>
    <t>P.TOTAL (USD)</t>
  </si>
  <si>
    <t>P. UNIT (USD)</t>
  </si>
  <si>
    <t>UNIDAD</t>
  </si>
  <si>
    <t>SUPERINTENDENCIA DE SUBESTACIONES Y COMUNICACIONES</t>
  </si>
  <si>
    <t xml:space="preserve">PROGRAMA REFORZAMIENTO DEL SISTEMA DE DISTRIBUCIÓN </t>
  </si>
  <si>
    <t>EMPRESA ELECTRICA REGIONAL DEL SUR S.A.</t>
  </si>
  <si>
    <t>global</t>
  </si>
  <si>
    <t>MONTO TOTAL DE LA OBRA (sin incluir el  IVA)</t>
  </si>
  <si>
    <t>mᵌ</t>
  </si>
  <si>
    <t xml:space="preserve">MONTAJE ELECTROMECÁNICO  DE ESTRUCTURAS Y EQUIPO PRIMARIO PARA LAS SUBESTACIONES  EL EMPALME, VELACRUZ, Y PLAYAS DE LA PROVINCIA DE LOJA </t>
  </si>
  <si>
    <t>SUBESTACION VELACRUZ</t>
  </si>
  <si>
    <t>SUBESTACION EL EMPALME</t>
  </si>
  <si>
    <t>SUBESTACION PLAYAS</t>
  </si>
  <si>
    <t>PRESUPUESTO TOTAL</t>
  </si>
  <si>
    <t>GERENCIA DE OPERACIÓN Y MANTENIMIENTO</t>
  </si>
  <si>
    <t>14 01 03 001</t>
  </si>
  <si>
    <t>02 05 11 069</t>
  </si>
  <si>
    <t>04 30 20 500</t>
  </si>
  <si>
    <t>01 42 16 180</t>
  </si>
  <si>
    <t>13 07 05 002</t>
  </si>
  <si>
    <t>CODIGO HOMOLOGADO</t>
  </si>
  <si>
    <t>14 21 05 050</t>
  </si>
  <si>
    <t>14 31 01 001</t>
  </si>
  <si>
    <t>14 11 01 250</t>
  </si>
  <si>
    <t>14 23 01 150</t>
  </si>
  <si>
    <t>14 05 01 150</t>
  </si>
  <si>
    <t>02 05 11 015</t>
  </si>
  <si>
    <t>04 10 15 192</t>
  </si>
  <si>
    <t>04 03 25 046</t>
  </si>
  <si>
    <t>04 08 02 046</t>
  </si>
  <si>
    <t>04 08 03 048</t>
  </si>
  <si>
    <t>04 08 04 050</t>
  </si>
  <si>
    <t>04 08 12 046</t>
  </si>
  <si>
    <t>04 08 04 052</t>
  </si>
  <si>
    <t>31 05 12 060</t>
  </si>
  <si>
    <t>14 37 01 250</t>
  </si>
  <si>
    <t>01 06 01 062</t>
  </si>
  <si>
    <t>14 37 01 100</t>
  </si>
  <si>
    <t>01 26 01 073</t>
  </si>
  <si>
    <t>Montaje, e instalación de luminarias de 100 W de NA , con accesorios para el mando y control .</t>
  </si>
  <si>
    <t>Suministro, aire acondicionado  tipo ventana de 9000 BTU</t>
  </si>
  <si>
    <t xml:space="preserve">Suministro, tablero tipo rack cerrado de (0.80 x 0.80 x 2.00 metros), que tenga la capacidad de albergar tres (3) IED de protección. </t>
  </si>
  <si>
    <t>Suministro, aislador siliconado en polímero para 69 KV.</t>
  </si>
  <si>
    <t xml:space="preserve">Suministro, conector para puesta a tierra tipo VT2825  </t>
  </si>
  <si>
    <t>Montaje   con una  grua de 20 toneladas,   del transformador de potencia 69/13,8 kV - 2.5/3.12 MVA,  en las bases asignadas de la S/E Velacruz.</t>
  </si>
  <si>
    <t>Suministro, breakers bifásicos AC de 20 Amperios con contacto de alrama conmutado (1 NO-  1NC)</t>
  </si>
  <si>
    <t>mᶾ</t>
  </si>
  <si>
    <t>Izado con una grua de 20 toneladas del transformador de potencia 69/13.8 kV-2.5/3.12 MVA con sus acccesorios, sobre  un trailer con plataforma  cama baja  en la S/E Vilcabamba.</t>
  </si>
  <si>
    <t>Montaje e instalación de, luminarias de 100 W de NA , con accesorios para el mando y control .</t>
  </si>
  <si>
    <t xml:space="preserve">Reubicación  y puesto a buen recaudo del transformador de potencia de 0.8 MVA-69/13.8 kV,existente en la S/E Velacruz,con el propósito que el transformador antes mencionado quede operando normalmente brindando el servicio eléctrico al sector,mientras se concluya con el montaje de los patios de 69 y 13.8 kV, para que entre a operar el nuevo transformador de potencia asignado. </t>
  </si>
  <si>
    <t>Excavación, izado y aseguramiento  de  postes hormigon armado rectangulares de 12 metros para el patio de 13.8 KV.</t>
  </si>
  <si>
    <t>Montaje y armado de , aisladores siliconado en polímero para  69 KV con  grapa de retención, incluye todos los  accesorios.</t>
  </si>
  <si>
    <t>Montaje y armado de, aislador siliconado  en polímero para  13.8 KV  con  grapa de retención, incluye todos los  accesorios.</t>
  </si>
  <si>
    <t>Montaje e instalación de, transformadores de potencial   para  13.8KV, incluye todos los accesorios.</t>
  </si>
  <si>
    <t>Montaje secccionador fusible para 15 KV,100 A , con tira fusible de cabeza removible tipo T de 25 A incluye todos sus  accesorios.</t>
  </si>
  <si>
    <t>Suministro de, IED (Dispositivo Electrónico Inteligente)de  protección para transformador de potencia de dos devanados.</t>
  </si>
  <si>
    <t>Suministro de,  transformadores de potencial   para  13.8KV.</t>
  </si>
  <si>
    <t>Suministro de,  seccionador  tipo barra para 15 KV, 600 A.</t>
  </si>
  <si>
    <t>Suministro de,  aislador siliconado en polímero para 15 KV.</t>
  </si>
  <si>
    <t>Suministro de,  conectores tipo T,  que pueda albergar conductor de aluminio ACSR calibre 266.8 MCM.</t>
  </si>
  <si>
    <t xml:space="preserve">Suministro de, conector para puesta a tierra tipo VT2825  </t>
  </si>
  <si>
    <t xml:space="preserve">Suministro de, pernos de acero  galvanizado de 1/2¨ diámetro x 2 ¨ de longitud. </t>
  </si>
  <si>
    <t>Suministro de, conductor de cobre aislado flexible,600V, calibre 16 AWG</t>
  </si>
  <si>
    <t>Retiro de, grava para la construcción de la malla de puesta a tierra.</t>
  </si>
  <si>
    <t>Desalojo de, material  excavado fuera de la S/E.</t>
  </si>
  <si>
    <t>Instalación  con, conductor de aluminio desnudo ACSR de 266.8 MCM para el armado de  puentes  entre los equipos primarios y el barraje de 69 KV.</t>
  </si>
  <si>
    <t>Instalación de,   conductor  de cobre tipo TTU( 1/0 AWG) , entre equipo primario del patio de 69 KV y la malla de puesta a tierra .</t>
  </si>
  <si>
    <t>Montaje de conectores tipo T,  para los cruces del barraje de 13.8 kV y la conexión del equipo primario.</t>
  </si>
  <si>
    <t>Instalación de, conductor de aluminio desnudo ACSR calibre 2/0 AWG  para el armado de  puentes entre los equipos primarios y el barraje de 13.8 KV.</t>
  </si>
  <si>
    <t>Armado e instalación de , puntas terminales para uso exterior de 15 KV con conductor de cobre aislado XLPE para media tensión 15 kV calibre 2/0 AWG  incluye seis (6) conectores terminal plano de 2 agujeros tipo compresión, para alimentación del patio de 13.8 kV.</t>
  </si>
  <si>
    <t>Instalación de , conductor de cobre aislado tipo  TTU, 1/0 AWG   entre el equipo primario del patio de 13.8 kV y la malla de puesta a tierra.</t>
  </si>
  <si>
    <t>Suministro, breakers trifásicos AC de 30 Amperios con contacto de alrama conmutado (1 NO-  1NC)</t>
  </si>
  <si>
    <t>Suministro,  grapa de retención con accesorios que pueda albergar  conductor de aluminio desnudo ACSR calibre 266.8 MCM.</t>
  </si>
  <si>
    <t>Suministro, conector tipo T,   que pueda albergar conductor de aluminio desnudo tipo ACAR calibre 500 MCM.</t>
  </si>
  <si>
    <t>Suministro, varillas de cobre  5/8'  por 1.80 metros  de alta camada,</t>
  </si>
  <si>
    <t>Retiro de, grava para  el anclaje del contenedor  .</t>
  </si>
  <si>
    <t>Montaje  de, tubos anillados PVC  de 4" para la conducción de cables hacia la trichera.</t>
  </si>
  <si>
    <t>Montaje de, pernos de anclaje para el aseguramiento de los equipos primarios del patio de 69 y 13.8 kV.</t>
  </si>
  <si>
    <t>Desalojo de mat. de excava. fuera de la S/E</t>
  </si>
  <si>
    <t>Montaje de, tubo anillado PVC  de 4" para la conducción de cables hacia la trichera.</t>
  </si>
  <si>
    <t xml:space="preserve">Excavación, montaje,izado y aseguramiento  de  postes rectangulares 14 metros, de hormigón armado para la conformación del patio de 69 kV. </t>
  </si>
  <si>
    <t>Suministro,  grapa de retención con accesorios que pueda albergar  conductor de aluminio desnudo tipo Acar de 500 MCM.</t>
  </si>
  <si>
    <t>Suministro, conductor de aluminio desnudo tipo  ACAR calibre 500 MCM, para el armado del barraje de 69 kV.</t>
  </si>
  <si>
    <t xml:space="preserve">Medición,estudio, diseño  y construcción de la malla de puesta a tierra para el patio de 69  KV, que tiene un área de  (18 x 12 metros), en el cual se debe incluir mano de obrra especializada, más todos los  materiales adecuaados a utilizarse para su ejecución. </t>
  </si>
  <si>
    <t xml:space="preserve">Montaje y armado de , aisladores siliconado  en polímero para  69 KV con grapa de retención la cual tendra la capacidad para albergar un conductor de aluminio desnudo ACSR calibre 266.8 MCM, incluye todos los accesorios. </t>
  </si>
  <si>
    <t xml:space="preserve">Montaje y armado de , aisladores siliconado  en polímero para  69 KV con  grapa de retención,la cual tendra la capacidad para albergar un conductor de aluminio desnudo tipo ACAR calibre 500 MCM incluye todos los accesorios. </t>
  </si>
  <si>
    <t>Montaje calibrado e instalación,  de  seccionadores de barra tripolar 69 kV sin puesta a tierra, incluye cajas de mando eléctrico y manual ,estructura de soportes, tuberias y accesorios, en la S/E El Empalme .</t>
  </si>
  <si>
    <t>Montaje de , transformadores de potencial para  69 KV,  incluye estructura de soporte tubería metálica  y accesorios, en  la S/E El Empalme.</t>
  </si>
  <si>
    <t>Montaje e instalación   de,  conductor de aluminio desnudo tipo ACAR calibre 500 MCM, para el armado del barraje de 69 KV.</t>
  </si>
  <si>
    <t xml:space="preserve">Montaje  de, conectores tipo T,  para los cruces del barraje de 69 kV y la conexión del equipo primario. </t>
  </si>
  <si>
    <t>Instalación con, conductor de aluminio desnudo ACSR calibre 266.8 MCM, parael armado de puentes entre los equipos primarios y el barraje de 69 kV.</t>
  </si>
  <si>
    <t>Instalación con,   conductor  de cobre tipo TTU( 1/0 AWG) , entre equipo primario del patio de 69 KV y la malla de puesta a tierra .</t>
  </si>
  <si>
    <t>Montaje de,  interruptores de potencia para69 kV,marca XIAN XD y todos sus elementos constitutivos que lo conforman, en las bases asignadas en la S/E El Empalme,  todo esto se lo realizará con personal técnico de la empresa contratada y el personal técnico de la EERSSA, en la S/E El Empalme.</t>
  </si>
  <si>
    <t>Montaje calibrado e instalación,  de  seccionadores de barra tripolar 69 kV con puesta a tierra, incluye cajas de mando eléctrico y manual ,estructura de soportes, tuberías y accesorios, en la S/E El Empalme .</t>
  </si>
  <si>
    <t>Montaje e instalación de  aisladores  line post , para el montaje del seccionador de puesta a tierra de 69 kV.</t>
  </si>
  <si>
    <t>Desalojo de, material excavado fuera de la S/E Playas</t>
  </si>
  <si>
    <t>Izado con una grua de 20 toneladas del transformador de potencia 69/13.8 kV-1 MVA con sus acccesorios, sobre un tráiler con plataforma   cama baja  en la S/E Catacocha.</t>
  </si>
  <si>
    <t>Montaje   con una  grua de 20 toneladas,   del transformador de potencia 69/13,8 kV - 1MVA,  en las bases asignadas de la S/E Playas.</t>
  </si>
  <si>
    <t>Tendido e instalación , conductor de cobre flexible,600V, 2x12 AWG ,  para la alimentación DC de equipos primarios  del patio.</t>
  </si>
  <si>
    <t>Tendido e instalación, conductor de cobre flexible,600V, 4x12 AWG, para la alimentación AC de equipos primarios del Patio.</t>
  </si>
  <si>
    <t>Suministro, breakers monofásicos AC de 16 Amperios con contacto de alarma conmutado (1 NO-  1NC)</t>
  </si>
  <si>
    <t>Excavación,montaje, izado y aseguramiento  de  postes rectangualares  14 metros, de hormigón armado  para la conformación del patio  69 KV.</t>
  </si>
  <si>
    <t>Suministro de,   conectores RJ-45  para cable de Red</t>
  </si>
  <si>
    <t>Suministro de, cable de Red UTP para exterior</t>
  </si>
  <si>
    <t>04 65 05 048</t>
  </si>
  <si>
    <t>21 04 02 040</t>
  </si>
  <si>
    <t>08 18 15 312</t>
  </si>
  <si>
    <t>08 09 11 015</t>
  </si>
  <si>
    <t>08 09 21 015</t>
  </si>
  <si>
    <t>08 09 21 020</t>
  </si>
  <si>
    <t>08 09 21 050</t>
  </si>
  <si>
    <t>08 09 31 030</t>
  </si>
  <si>
    <t>08 09 31 060</t>
  </si>
  <si>
    <t>Tendido e instalación con ,  conductor de aluminio desnudo ACSR calibre 266.8 MCM, para el armado del barraje de 69 KV .</t>
  </si>
  <si>
    <t xml:space="preserve">Suministro de,  interruptor automático tipo tanque vivo para 69KV, </t>
  </si>
  <si>
    <t>Suministro de,  seccionadores monopolares  para by-pass, cuchilla- cuchilla tipo Tándem de 15KV.</t>
  </si>
  <si>
    <t>Suministro de,  seccionadores monopolares  para by-pass, fusible- cuchilla tipo Tándem de 15KV.</t>
  </si>
  <si>
    <t>Medición, estudio, diseño y construcción de malla de puesta a tierra para el  patio de 69KV que tiene un área de (20 x 12 metros), en el cual debe incluir mano de obra especializada más  todos los materiales adecuados   a  utilizarse para  su ejecución. Referirse al enunciado del literal B.2.9 del pliego.</t>
  </si>
  <si>
    <t xml:space="preserve"> Nota.- Los estudios y diseños de la malla de puesta a tierra antes de su ejecución,  serán presentados al Administrador del Contrato  para su aprobación y posterior ejecución.  </t>
  </si>
  <si>
    <t>Pruebas de rutina en campo que se debe realizar para los interruptores de potencia 69 kV en la S/E Velacruz . Incluye los ítems del literal B.3.2 adjuntos al pliego.</t>
  </si>
  <si>
    <t>SUMINISTRO DE EQUIPOS Y MATERIALES</t>
  </si>
  <si>
    <t>SUBTOTAL DE LA MALLA DE TIERRA</t>
  </si>
  <si>
    <t>MALLA DE TIERRA</t>
  </si>
  <si>
    <t>SUMINISTRO DE MATERIALES</t>
  </si>
  <si>
    <t>SUBTOTAL DE OBRAS CIVILES:</t>
  </si>
  <si>
    <t>TRASLADO Y MONTAJE DE EQUIPO PRIMARIO PATIO 69 KV</t>
  </si>
  <si>
    <t>SUBTOTAL DE TRASLADO Y MONTAJE DE EQUIPO PRIMARIO PATIO 69 KV</t>
  </si>
  <si>
    <t>CONDUCTORES DE ALIMENTACIÓN DEL EQUIPO PRIMARIO</t>
  </si>
  <si>
    <t>SUBTOTAL CONDUCTORES DE ALIMENTACIÓN DEL EQUIPO PRIMARIO</t>
  </si>
  <si>
    <t>SUBTOTAL SUMINISTRO DE EQUIPOS Y MATERIALES</t>
  </si>
  <si>
    <t>SUBTOTAL MALLA DE TIERRA</t>
  </si>
  <si>
    <t>SUBTOTAL DE OBRAS CIVILES</t>
  </si>
  <si>
    <t>DESMONTAJE ELECTROMECÁNICO PATIO  13.8 kV EXIXTENTE</t>
  </si>
  <si>
    <t>SUBTOTAL DESMONTAJE ELECTROMECÁNICO PATIO  13.8 kV EXIXTENTE</t>
  </si>
  <si>
    <t>TRASLADO Y MONTAJE DE EQUIPO PRIMARIO PATIO 13.8 KV</t>
  </si>
  <si>
    <t>SUBTOTAL TRASLADO Y MONTAJE DE EQUIPO PRIMARIO PATIO 13.8 KV</t>
  </si>
  <si>
    <t>SUBTOTAL TRASLADO Y MONTAJE DE EQUIPO PRIMARIO PATIO 69 KV</t>
  </si>
  <si>
    <t>CPC</t>
  </si>
  <si>
    <t>6.1.1.262</t>
  </si>
  <si>
    <t>8.3.1.40</t>
  </si>
  <si>
    <t>86311.00.1</t>
  </si>
  <si>
    <t>Construcción de, bases reforzadas con hormigón armado  de (0.30 x 0.30 x 0.50 metros)  para el anclaje del contenedor.. La construcción de las bases incluye: excavación en suelo sin clasificar, hormigón f”c= 210kg/cm², desalojo de material excavado fuera de terreno, replantillo de hormigón simple fc=140kg/cm²,material de mejoramiento, reconformado y tendido de grava , malla electrosoldada, relleno compactado.  Referirse al enunciado del literal D al apartado que le corresponda adjunto al pliego.</t>
  </si>
  <si>
    <t>MONTO TOTAL DE LA OBRA EN SUBESTACIÓN VELACRUZ (sin incluir el  IVA)</t>
  </si>
  <si>
    <t>MONTO TOTAL DE LA OBRA SUBESTACIÓN EL EMPALME (sin incluir el  IVA)</t>
  </si>
  <si>
    <t>SUBTOTAL SUMINISTRO DE  EQUIPOS Y MATERIALES</t>
  </si>
  <si>
    <t>Suministro y tendido  de, cable de control   de cobre,600V, calibre 2x12 AWG en bandejas,incluye amarrado cada 3 mtrs y en los extremos.</t>
  </si>
  <si>
    <t>Suministro y tendido  de, cable de control   de cobre,600V,calibre  4 x12 AWG en bandejas, incluye amarrado cada 3 mtrs y en los extremos.</t>
  </si>
  <si>
    <t>Suministro de , varillas de cooperweld de cobre ( 5/8' x 1.80m)  de alta camada.</t>
  </si>
  <si>
    <t xml:space="preserve">Instalación con,   cable de acero galvanizado  5/16" más accesorios de sujeción del cable, para el apantallamiento del patio de 69 KV.  </t>
  </si>
  <si>
    <t>Desmontaje del patio de 13.8 kV existente incluye los siguientes materiales: 3 (tres) transformadores de potencial  para 13.8 kV,1 (un) transformador trifásico de 30 KVA, 1 (un) transformador monofásico de 5 KVA, 9 (nueve) seccionadores fusible para 13.8 KV, 9 (nueve) aisladores de porcelana para 13.8 KV, cables y accesorios del patio de 13.8 KV existente que tiene un área de 3.00 x 3.00 metros, 12 (dose) perfiles UPN de hierro, 4 (cuatro) postes de hormigón armado rectangulares de 11 metros.</t>
  </si>
  <si>
    <t xml:space="preserve">Instalación de,   cable de acero galvanizasdo  5/16"más  accesorios para la sujeción del cable, para el apantallamiento del patio de 13.8 KV.  </t>
  </si>
  <si>
    <t xml:space="preserve">Instalación con,  cable de acero galvanizado  5/16" más accesorios para la sujeción del cable, para el apantallamiento del patio de 69 kV.  </t>
  </si>
  <si>
    <t>Construcción de bases reforzadas con hormigon armado   de (0.30 x 0.30 x 0.50 metros)  para el anclaje del contenedor.La construcción de las bases incluye: excavación en suelo sin clasificar, hormigón f”c= 210kg/cm², desalojo de material excavado fuera de terreno, replantillo de hormigón simple fc=140kg/cm²,material de mejoramiento, reconformado y tendido de grava , malla electrosoldada, relleno compactado.  Referirse al enunciado del literal D al apartado que le corresponda adjunto al pliego.</t>
  </si>
  <si>
    <t xml:space="preserve">Construcción de bases, reforzadas con hormigon armado  para interruptor de 69KV de (1.60 x 1.60 x 0.80 metros) compuesta por canastilla de hierro con varilla de 12 mm, en la base del interruptor se debe empotrar una (1) manguera anillada funda sellada  de 2 ¨ por cada base para conductores de mando y control de cada equipo , y una (1) manguera plástica  de 3/4 ¨ para la acometida de puesta a tierra de cada equipo.La construcción de la base incluye: excavación en suelo sin clasificar, hormigón f”c= 210kg/cm²,Acero de refuerzo fy=4200kg/cm²,manguera anillada funda sellada 2 “ más conector, desalojo de material excavado fuera de terreno, replantillo de hormigón simple fc=140kg/cm²,material de mejoramiento, derrocamiento de hormigón armado, reconformado y tendido de grava ,demolición de bordillo, resanado de base existente, malla electrosoldada, relleno compactado.  </t>
  </si>
  <si>
    <r>
      <t>§</t>
    </r>
    <r>
      <rPr>
        <sz val="7"/>
        <color theme="1"/>
        <rFont val="Times New Roman"/>
        <family val="1"/>
      </rPr>
      <t> </t>
    </r>
    <r>
      <rPr>
        <sz val="7"/>
        <color theme="1"/>
        <rFont val="Calibri"/>
        <family val="2"/>
        <scheme val="minor"/>
      </rPr>
      <t xml:space="preserve"> </t>
    </r>
    <r>
      <rPr>
        <sz val="11"/>
        <color theme="1"/>
        <rFont val="Calibri"/>
        <family val="2"/>
        <scheme val="minor"/>
      </rPr>
      <t>Construcción de bases, reforzadas con hormigon armado  para   transformadores de Potencial  69KV de (1.00 x 1.00 x 0.80 metros) compuesta  por  canastilla de hierro con  varilla de 12mm,  en la base del transformador de potencial se debe empotrar  una (1)  manguera anillada funda sellada  de 2 ¨ para conductores de mando y control de cada equipo, y una (1) manguera plástica  de 3/4 ¨ para la acometida de puesta a tierra de cada equipo. La construcción de la base incluye: excavación en suelo sin clasificar, hormigón f”c= 210kg/cm²,Acero de refuerzo fy=4200kg/cm²,manguera anillada funda sellada 2 “ más conector, desalojo de material excavado fuera de terreno, replantillo de hormigón simple fc=140kg/cm²,material de mejoramiento, derrocamiento de hormigón armado, reconformado y tendido de grava ,demolición de bordillo, resanado de base existente, malla electrosoldada, relleno compactado. Referirse al enunciado del literal D al apartado que le corresponda adjunto al pliego.</t>
    </r>
  </si>
  <si>
    <r>
      <t>§</t>
    </r>
    <r>
      <rPr>
        <sz val="7"/>
        <color theme="1"/>
        <rFont val="Times New Roman"/>
        <family val="1"/>
      </rPr>
      <t> </t>
    </r>
    <r>
      <rPr>
        <sz val="7"/>
        <color theme="1"/>
        <rFont val="Calibri"/>
        <family val="2"/>
        <scheme val="minor"/>
      </rPr>
      <t xml:space="preserve"> </t>
    </r>
    <r>
      <rPr>
        <sz val="11"/>
        <color theme="1"/>
        <rFont val="Calibri"/>
        <family val="2"/>
        <scheme val="minor"/>
      </rPr>
      <t>Construcción de  bases, reforzadas con hormigon armado para Transformadores de corriente  69KV de (0.60 x 0.60 x 0.80 metros) compuesta  por  canastilla de hierro con  varilla de 12mm,  en las bases del transformador de corriente se debe empotrar  una (1)  manguera anillada funda sellada  de 2 ¨ para conductores de control y mando de cada equipo, y una (1) manguera plástica  de 3/4 ¨ para la acometida de puesta a tierra de cada equipo. . La construcción de la base incluye: excavación en suelo sin clasificar, hormigón f”c= 210kg/cm²,Acero de refuerzo fy=4200kg/cm²,manguera anillada funda sellada 2 “ más conector, desalojo de material excavado fuera de terreno, replantillo de hormigón simple fc=140kg/cm²,material de mejoramiento, derrocamiento de hormigón armado, reconformado y tendido de grava ,demolición de bordillo, resanado de base existente, malla electrosoldada, relleno compactado.  Referirse al enunciado del literal D al apartado que le corresponda adjunto al pliego.</t>
    </r>
  </si>
  <si>
    <r>
      <t>§</t>
    </r>
    <r>
      <rPr>
        <sz val="7"/>
        <color theme="1"/>
        <rFont val="Times New Roman"/>
        <family val="1"/>
      </rPr>
      <t> </t>
    </r>
    <r>
      <rPr>
        <sz val="7"/>
        <color theme="1"/>
        <rFont val="Calibri"/>
        <family val="2"/>
        <scheme val="minor"/>
      </rPr>
      <t xml:space="preserve"> </t>
    </r>
    <r>
      <rPr>
        <sz val="11"/>
        <color theme="1"/>
        <rFont val="Calibri"/>
        <family val="2"/>
        <scheme val="minor"/>
      </rPr>
      <t>Construcción de  bases, reforzadas con hormigon armado  para reconectadores automáticos  13.8 KV de (1.25 x1.25  x 0.80 metros)   compuesta  por  canastilla de hierro con  varilla de 12mm,  en la base de los reconectadores automáticos se debe empotrar  una (1)  manguera anillada funada sellada  de 2 ¨ para conductores de mando y control de cada equipo, y una (1) manguera plástica  de 3/4 ¨ para la acometida de puesta a tierra de cada equipo. La construcción de la base incluye: excavación en suelo sin clasificar, hormigón f”c= 210kg/cm²,Acero de refuerzo fy=4200kg/cm²,manguera anillada funda sellada 2 “ más conector, desalojo de material excavado fuera de terreno, replantillo de hormigón simple fc=140kg/cm²,material de mejoramiento, derrocamiento de hormigón armado, reconformado y tendido de grava ,demolición de bordillo, resanado de base existente, malla electrosoldada, relleno compactado.  Referirse al enunciado del literal D al apartado que le corresponda adjunto al pliego.</t>
    </r>
  </si>
  <si>
    <t xml:space="preserve">Construcción de, trincheras  reforzadas con hormigon armado de ( 75 x .040 x 0.60 mtrs) las cuales incluyen parrillas porta cables en toda su longitud  más tapa de hormigón armado.La construcción de la trinchera incluye: excavación en suelo sin clasificar, hormigón f”c= 210kg/cm²,tubos anillados PVC de 4” para la conducción de cables hacia la trinchera, desalojo de material excavado fuera de terreno, replantillo de hormigón simple fc=140kg/cm²,material de mejoramiento, reconformado y tendido de grava , resanado de base existente, malla electrosoldada, relleno compactado. Referirse al enunciado del literal D al apartado que le corresponda adjunto al pliego. </t>
  </si>
  <si>
    <t xml:space="preserve">Construcción  de, muro reforzado  con hormigon armado    de (4.00 x 3.00 x 0.80 mtrs). La construcción de la trinchera incluye: excavación en suelo sin clasificar, hormigón f”c= 210kg/cm²,tubos anillados PVC de 4” para la conducción de cables hacia la trinchera, desalojo de material excavado fuera de terreno, replantillo de hormigón simple fc=140kg/cm²,material de mejoramiento, reconformado y tendido de grava , resanado de base existente, malla electrosoldada, relleno compactado. Referirse al enunciado del literal D al apartado que le corresponda adjunto al pliego. </t>
  </si>
  <si>
    <t>Reubicación  del reconectador automático para 13.8 kV existente, en la S/E Velacruz, con el propósito que el reconectador antes mencionado quede operando normalmente.</t>
  </si>
  <si>
    <t>Construcción de trincheras,  reforzadas con hormigon armado de ( 50 x .040 x 0.60 mtrs) las cuales incluyen parrillas portacables en toda su longitud  más tapa de hormigón armado.La construcción de la trinchera incluye: excavación en suelo sin clasificar, hormigón f”c= 210kg/cm²,tubos anillados PVC de 4” para la conducción de cables hacia la trinchera, desalojo de material excavado fuera de terreno, replantillo de hormigón simple fc=140kg/cm²,material de mejoramiento, reconformado y tendido de grava , malla electrosoldada, relleno compactado.  Referirse al enunciado del literal D al apartado que le corresponda adjunto al pliego.</t>
  </si>
  <si>
    <t>Construcción de, trincheras  reforzadas con hormigón armado de( 20 x .040 x 0.60 metros) las cuales incluyen parrillas porta cables en toda su longitud  más tapa de hormigón armado, incluye empotrado de mangueras para los conductores de mando y control mas manguera para las bajantes de puesta a tierra de los equipos.. La construcción de la trinchera incluye: excavación en suelo sin clasificar, hormigón f”c= 210kg/cm²,tubos anillados PVC de 4” para la conducción de cables hacia la trinchera, desalojo de material excavado fuera de terreno, replantillo de hormigón simple fc=140kg/cm²,material de mejoramiento, reconformado y tendido de grava , malla electrosoldada, relleno compactado.  Referirse al enunciado del literal D al apartado que le corresponda adjunto al pliego.</t>
  </si>
  <si>
    <t xml:space="preserve">MONTAJE ELECTROMECÁNICO DE ESTRUCTURAS Y EQUIPO PRIMARIO PARA LAS SUBESTACIONES VELACRUZ, EL EMPALME Y PLAYAS DE LA PROVINCIA DE LOJA </t>
  </si>
  <si>
    <t>EMPRESA ELÉCTRICA REGIONAL DEL SUR S.A.</t>
  </si>
  <si>
    <t>Suministro de manguera plastica 3/4 " pulgada ( rollo de 100 metros)</t>
  </si>
  <si>
    <t>rollo</t>
  </si>
  <si>
    <r>
      <t>§</t>
    </r>
    <r>
      <rPr>
        <sz val="7"/>
        <color theme="1"/>
        <rFont val="Times New Roman"/>
        <family val="1"/>
      </rPr>
      <t> </t>
    </r>
    <r>
      <rPr>
        <sz val="7"/>
        <color theme="1"/>
        <rFont val="Calibri"/>
        <family val="2"/>
        <scheme val="minor"/>
      </rPr>
      <t xml:space="preserve"> </t>
    </r>
    <r>
      <rPr>
        <sz val="11"/>
        <color theme="1"/>
        <rFont val="Calibri"/>
        <family val="2"/>
        <scheme val="minor"/>
      </rPr>
      <t xml:space="preserve">Construcción de  base, reforzada con hormigon armado para el interruptor  69KV de (2.40 x 2.40 x 0.80 metros) compuesta  por  canastilla  de hierro con  varilla de 12mm, en la base del interruptor de debe empotrar  una (1)  manguera anillada funda sellada  de 2 ¨ por cada base  para conductores de mando y control de cada equipo, y una (1) manguera plástica  de 3/4 ¨ para la acometida de puesta a tierra de cada equipo . La construcción de la base incluye: excavación en suelo sin clasificar, hormigón f”c= 210kg/cm²,Acero de refuerzo fy=4200kg/cm²,manguera anillada funda sellada 2 “ más conector, desalojo de material excavado fuera de terreno, replantillo de hormigón simple fc=140kg/cm²,material de mejoramiento, derrocamiento de hormigón armado, reconformado y tendido de grava ,demolición de bordillo, resanado de base existente, malla electrosoldada, relleno compactado.Referirse al enunciado del literal D al apartado que le corresponda adjunto al pliego.  </t>
    </r>
  </si>
  <si>
    <t xml:space="preserve">Readecuación de  base existente,  reforzada con hormigón armado para el transformador de potencia de (2.99 x 1.99 x 1.00 metros) compuesta por canastilla de hierro  con varilla de 12 mm  , cabe indicar que en la base del transformador se debe dejar enpotrado una (1) manguera plástica  de 3/4 ¨ para acometida de puesta a tierra del transformador.La readecuación de la base incluye: excavación en suelo sin clasificar, hormigón f”c= 210kg/cm²,Acero de refuerzo fy=4200kg/cm²,manguera anillada funda sellada 2 “ más conector, desalojo de material excavado fuera de terreno, replantillo de hormigón simple fc=140kg/cm²,material de mejoramiento, derrocamiento de hormigón armado, reconformado y tendido de grava ,demolición de bordillo, resanado de base existente, malla electrosoldada, relleno compactado. Referirse al enunciado del literal D al apartado que le corresponda adjunto al pliego.  </t>
  </si>
  <si>
    <r>
      <t>§</t>
    </r>
    <r>
      <rPr>
        <sz val="7"/>
        <color theme="1"/>
        <rFont val="Calibri"/>
        <family val="2"/>
        <scheme val="minor"/>
      </rPr>
      <t xml:space="preserve">  </t>
    </r>
    <r>
      <rPr>
        <sz val="11"/>
        <color theme="1"/>
        <rFont val="Calibri"/>
        <family val="2"/>
        <scheme val="minor"/>
      </rPr>
      <t xml:space="preserve">Construcción de bases, reforzadas con hormigon armado para el interruptor  69KV de (0.70 x 0.70 x 0.80 metros)  compuesta  por  canastilla de hiero con  varilla de 12mm, en la base del interruptor de debe empotrar  una (1)  manguera anillada funda sellada  de 2 ¨ para conductores de mando y control de cada equipo, y una (1) manguera plástica de 3/4 ¨ para la acometida de puesta a tierra de cada equipo. La construcción de la base incluye: excavación en suelo sin clasificar, hormigón f”c= 210kg/cm²,Acero de refuerzo fy=4200kg/cm²,manguera anillada funda sellada 2 “ más conector, desalojo de material excavado fuera de terreno, replantillo de hormigón simple fc=140kg/cm²,material de mejoramiento, derrocamiento de hormigón armado, reconformado y tendido de grava ,demolición de bordillo, resanado de base existente, malla electrosoldada, relleno compactado.Referirse al enunciado del literal D al apartado que le corresponda adjunto al pliego. </t>
    </r>
  </si>
  <si>
    <t xml:space="preserve">Suministro de tubo anillado PVC de 4" </t>
  </si>
  <si>
    <t>Suministro de,  grapa de retención para aislador de 15 KV que pueda albergar conductor calibre hasta 4/0 AWG.</t>
  </si>
  <si>
    <t>En caso de requerirse, el contratista realizará la adecuación del acceso a la S/E Velacruz a su costo, con la finalidad de que se facilite el ingreso  del equipo  primario de potencia, es decir: transformador de potencia, interruptores   etc.  NOTA: Para la construcción  de  todas las obras civiles, el contratista  deberá   suministrar todos los materiales  necesarios  a utilizarse más mano de obra calificada,  para cumplir con los requerimientos solicitados por la EERSSA.</t>
  </si>
  <si>
    <t>Montaje y armado de ,   crucetas de hierro ángulo de  7.8 metros de longitud, para reforzamiento del patio  69 KV, se debe realizar corte, perforación y aseguramiento entre crucetas,a más de ello incluye   pintado  de ambas caras tanto interior como exterior. .Referirse al enunciado del literal C.1.1.0 al apartado que le corresponde adjunto al pliego</t>
  </si>
  <si>
    <t>Traslado del,transformador de potencia 69/13,8 kV - 2.5/3,12 MVA con sus accesorios, desde la S/E Vilcabamba hacia la S/E Velacruz , incluido el servicio de supervisión durante todo el trayecto. Se debe instalar un registrador de impactos para monitorear el transporte del transformador de potencia.Incluye el seguro de transporte de los equipos a ser trasladados.</t>
  </si>
  <si>
    <t>Pruebas eléctricas de rutina en campo que se debe realizar al transformador de potencia 69/13.8 kV-2.5/3.12 MVA en la S/E Velacruz. Incluye los ítems del literal B.3.1 adjuntos al pliego.</t>
  </si>
  <si>
    <t>Pruebas eléctricas de rutina en campo que se debe realizar al transformador de potencia 69/13.8 kV-2.5/3.12 MVA en la S/E Vilcabamba. Incluye los ítems del literal B.3.1 adjuntos al pliego.</t>
  </si>
  <si>
    <t>Montaje  de ,  interruptores de potencia 69 kV en las bases asignadas de la S/E Velacruz, incluye estructura de soporte,  y todos sus  accesorios.</t>
  </si>
  <si>
    <t>Montaje calibrado e instalación  de,  seccionadores de barra tripolar 69 kV con puesta a tierra en la S/E Velacruz , incluye cajas de mando eléctrico y manual, estructura de soporte, tuberías y accesorios.</t>
  </si>
  <si>
    <t>Montaje calibrado e instalación,  de  seccionadores de barra tripolar 69 kV sin  puesta a tierra en la S/E Velacruz , incluye cajas de mando eléctrico y manual,  estructura de soporte, tuberías y accesorios.</t>
  </si>
  <si>
    <t>Montaje de, conectores tipo T,  para los cruces del barraje de 69 kV  y la conexión  del equipo  primario.Incluye pasta anti-oxido para evitar la corrosión.</t>
  </si>
  <si>
    <t>Montaje de, conectores tipo T para los cruces del barraje de 13.8 KV y la conexión del equipo primario.Incluye pasta anti-oxido para evitar la corrosión.</t>
  </si>
  <si>
    <t>Montaje e instalación de  luminarias de 100 W de NA con conductor de cobre calibre 10 AWG , más  accesorios para el mando y control .</t>
  </si>
  <si>
    <t>Montaje y armado de ,   crucetas de hierro ángulo de  6 metros de longitud, para reforzamiento del patio  13.8 KV, se debe realizar corte, perforación y aseguramiento entre crucetas,a más de ello incluye   pintado  de ambas caras tanto interior como exterior. .Referirse al enunciado del literal C.1.1.0 al apartado que le corresponde adjunto al pliego</t>
  </si>
  <si>
    <t>Instalación  de,  conductor de aluminio desnudo ACSR calibre 4/0 AWG para el armado del barraje de  13.8 KV.</t>
  </si>
  <si>
    <t>Montaje, transformador trifásico de 30 KVA  , incluye cerrajería más caja de protección  y accesorios.</t>
  </si>
  <si>
    <t xml:space="preserve">Suministro de  contenedor  20 pies (6.12 x 2.46 x 2.59 metros). El contenedor a ser suministrado deberá ser entregado y  montado en las bases asignadas  en la S/E El Empalme donde  personal de la EERSSA realizará la inspección del mismo para su aprobación.  </t>
  </si>
  <si>
    <t>Suministro de aire acondicionado  tipo ventana de 9000 BTU</t>
  </si>
  <si>
    <t>Suministro extractor de humedad  tipo helicoidal industrial para cuarto.</t>
  </si>
  <si>
    <t>Suministro, breakers bifásicos AC de 16 Amperios con contacto de alarma conmutado (1 NO-  1NC)</t>
  </si>
  <si>
    <t>Suministro, conector tipo HZR21A-4N (NEMA4),   que pueda albergar conductor de aluminio desnudo tipo ACAR calibre 500 MCM.</t>
  </si>
  <si>
    <t>En caso de requerirse, el contratista realizará la adecuación del acceso a la S/E El Empalme a su costo, con la finalidad de que se facilite el ingreso  del equipo  primario de potencia, es decir: transformador de potencia, interruptores   etc.  NOTA: Para la construcción  de  todas las obras civiles, el contratista  deberá   suministrar todos los materiales  necesarios  a utilizarse más mano de obra calificada,  para cumplir con los requerimientos solicitados por la EERSSA.</t>
  </si>
  <si>
    <t xml:space="preserve">Suministro de , contenedor de 20 pies (6.12 x 2.46 x 2.59 metros). El contenedor a ser suministrado deberá ser entregado y  montado en las bases asignadas  en la S/E Playas donde  personal de la EERSSA realizará la inspección del mismo para su aprobación.  </t>
  </si>
  <si>
    <t>Suminstro, extractor de humedad  tipo helicoidal industrial para cuarto.</t>
  </si>
  <si>
    <t>Suministro, breakers monofásicos AC de 16 Amperios con contacto de alrama conmutado (1 NO-  1NC)</t>
  </si>
  <si>
    <t>Suministro, breakers bifásicos AC de 16 Amperios con contacto de alrama conmutado (1 NO-  1NC)</t>
  </si>
  <si>
    <t>Suministro, breakers bifásicos AC  de 20 Amperios con contacto de alrama conmutado (1 NO-  1NC)</t>
  </si>
  <si>
    <t>Suministro, breakers bifásicos AC de 50 Amperios caja moldeada con contacto de alrama conmutado (1 NO-  1NC)</t>
  </si>
  <si>
    <t>Suministro, breakers trifásicos AC de 60 Amperios caja moldeada con contacto de alrama conmutado (1 NO-  1NC)</t>
  </si>
  <si>
    <t>Montaje e instalación de  pararrayos para 69 kV, incluye contador de descargas mas accesorios  en la S/E El Empalme.</t>
  </si>
  <si>
    <t xml:space="preserve">Suministro de codo para tubo anillado PVC de 4" </t>
  </si>
  <si>
    <t>N/A</t>
  </si>
  <si>
    <t>Suministro de, conector terminal plano de  2 agujeros tipo compresión para uso exterior,   que pueda albergar conductor de cobre media tensión15 kV- XLPE calibre hasta  4/0 AWG  .</t>
  </si>
  <si>
    <t>Suministro de,  conductor de cobre aislado XLPE para media tensión 15 KV,calibre 4/0 AWG de 19 hilos</t>
  </si>
  <si>
    <t>Suministro de,  conectores tipo T,  que pueda albergar conductor de aluminio ACSR calibre desde 2/0 hasta 4/0 AWG.</t>
  </si>
  <si>
    <t>Pruebas de rutina en campo que se debe realizar para el transformador de potencia 69/13.8 kV-1 MVA en la S/E Catacocha son las siguiente:). Incluye los ítems del literal B.3.1 adjuntos al pliego.</t>
  </si>
  <si>
    <t>Desmontaje con una grúa de 20 toneldas y puesto a buen recaudo del transformador de potencia existente de 0.8 MVA , incluye cables de media tensión y accesorios.</t>
  </si>
  <si>
    <t>Las pruebas de rutina en campo que se debe realizar para el transformador de potencia 69/13.8 kV-1 MVA en la S/E Playas son las siguiente:). Incluye los ítems del literal B.3.1 adjuntos al pliego.</t>
  </si>
  <si>
    <t>Construcción de, bases reforzadas con hormigon armado  para interruptor de 69KV de (1.60 x 1.60 x 0.80 metros) compuesta por canastilla de hierro con varilla de 12 mm, en la base del interruptor se debe empotrar una (1)  manguera anillada funda sellada  de 2 ¨ por cada base  para conductores de mando y control de cada equipo, y una (1) manguera plástica  de 3/4 ¨ por cada base para la acometida de puesta a tierra de cada equipo.. La construcción de la base incluye: excavación en suelo sin clasificar, hormigón f”c= 210kg/cm²,Acero de refuerzo fy=4200kg/cm²,manguera anillada funda sellada 2 “ más conector, desalojo de material excavado fuera de terreno, replantillo de hormigón simple fc=140kg/cm²,material de mejoramiento, derrocamiento de hormigón armado, reconformado y tendido de grava ,demolición de bordillo, resanado de base existente, malla electrosoldada, relleno compactado.  Referirse al enunciado del literal D al apartado que le corresponda adjunto al pliego.</t>
  </si>
  <si>
    <t>Construcción de, bases reforzadas con hormigon armado  para   transformadores de Potencial  69KV de (1.00 x 1.00 x 0.80 metros) compuesta  por  canastilla de hierro con  varilla de 12mm,  en la base del transformador de potencial se debe empotrar una (1)  manguera anillada funda sellada de 2 ¨ por cada base para conductores de mando y control de cada equipo,y una (1) manguera plástica de 3/4 ¨ por cada base para la acometida de puesta a tierra de cada equipo. . La construcción de la base incluye: excavación en suelo sin clasificar, hormigón f”c= 210kg/cm²,Acero de refuerzo fy=4200kg/cm²,manguera anillada funda sellada 2 “ más conector, desalojo de material excavado fuera de terreno, replantillo de hormigón simple fc=140kg/cm²,material de mejoramiento, derrocamiento de hormigón armado, reconformado y tendido de grava ,demolición de bordillo, resanado de base existente, malla electrosoldada, relleno compactado.  Referirse al enunciado del literal D al apartado que le corresponda adjunto al pliego.</t>
  </si>
  <si>
    <t>Pruebas de rutina en campo que se debe realizar para los interruptores de potencia 69 kV en la S/E El Empalme . Incluye los ítems del literal B.3.2 adjuntos al pliego.</t>
  </si>
  <si>
    <t>Tendido de , conductor de cobre aislado XLPE para media tensión 15 KV, calibre  4/0 AWG, para el armado de puntas terminales.</t>
  </si>
  <si>
    <t>Traslado del,transformador de potencia 69/13,8 kV - 1 MVA con sus accesorios, desde la S/E Catacocha hacia la S/E Playas , incluido el servicio de supervisión durante todo el trayecto. Se debe instalar un registrador de impactos para monitorear el transporte del transformador de potencia Incluye el seguro de transporte de los equipos  a ser trasladados</t>
  </si>
  <si>
    <t>Suministro de   tablero trifásico  para distribución AC (0.80 x 0.50 x 0.30 ) que pueda  albergar 16 breakers como mínimo de diferentes amperajes con concacto de alarma conmutado cada uno.</t>
  </si>
  <si>
    <t>Suministro,  tablero trifásico  para distribución AC de  (0.80 x 0.50 x 0.30 metros) que tenga la capacidad de   albergar 16 breakers de diferentes amperajes con concacto de alarma conmutado cada uno.</t>
  </si>
  <si>
    <t>Montaje y armado de  , perfiles  UPN de hierro   de 7.8 metros de longitud  para la conformación   del patio de 69 KV. Una vez realizado el montaje y armado de los UPN se debe realizar corte,perforacion y aseguramiento (reticulado)con perfiles metalicos ubicados diagonalmente con un ángulo de 30° mediante pernos de anclaje  entre el UPN y el perfil , esto se debe realizar toda la distancia que tiene el UPN de tal manera que soporte todo el peso de los equipos, a más de ello incluye pintado  de ambas caras tanto interior como exterior</t>
  </si>
  <si>
    <t>Montaje  de varillas de cobre de alta camada  5/8'  por 1.80 metros de longitud,  para el apantallamiento del  patio de 69 KV, incluye conexionado  entre el equipo  y  la malla de puesta a tierra con conductor de cobre tipo TTU 1/0 el cual debe por dentro de  la tubería de 6 metros cada una  más accesorios.</t>
  </si>
  <si>
    <t>Montaje  de varillas de cobre  5/8'  por 1.80 metros de longitud  de alta camada,  para el apantallamiento del  patio de 13.8 KV incluye bajante de puesta a tierra con conductor de cobre tipo TTU 1/0  el cual debe ir por dentro de la  tubería de 6 metros cada una más accesorios.</t>
  </si>
  <si>
    <t>Montaje  de varillas de cobre de alta camada  5/8'  por 1.80 metros de longitud,  para el apantallamiento del  patio de 69 KV, incluye conexionado  entre el equipo  y  la malla de puesta a tierra con conductor de cobre tipo TTU 1/0 el cual debe irpor dentro de la  con tubería de 6 metros cada una  más accesorios.</t>
  </si>
  <si>
    <t>Montaje y armado de  , perfiles  UPN de hierro   de 6 metros de longitud  para la conformación   del patio de 13.8 KV. Una vez realizado el montaje y armado de los UPN se debe realizar corte,perforacion y aseguramiento (reticulado)con perfiles metalicos ubicados diagonalmente con un ángulo de 30° mediante pernos de anclaje  entre el UPN y el perfil , esto se debe realizar toda la distancia que tiene el UPN de tal manera que soporte todo el peso de los equipos, a más de ello incluye pintado  de ambas caras tanto interior como exterior</t>
  </si>
  <si>
    <t>Suministro de, conductor  multipolar de cobre,600V, calibre 4x16 AWG</t>
  </si>
  <si>
    <t>Suministro de,conductor  multipolar de cobre,600V, calibre 3x10 AWG</t>
  </si>
  <si>
    <t>Suministro de,conductor  multipolar de cobre,600V, calibre 12x16 AWG</t>
  </si>
  <si>
    <t>Suministro de, conductor  multipolar de cobre flexible ,600V, calibre 4x10 AWG</t>
  </si>
  <si>
    <t>NOTA: Todos los equipos,materiales y accesorios,  a sumunistrarse por parte de la empresa adjudicada deben ser entregados en cada subestación objeto del contrato, para la inspección por parte del personal de la EERSSA para su aprobación. La entrega será debidamente formalizada mediante un acta ENTREGA-RECEPCIÓN la misma que servirá de constancia, que los equipos, materiales y accesorios quedan bajo la responsabilidad de la empresa contratada.</t>
  </si>
  <si>
    <t>SUBESTACIÓN VELACRUZ</t>
  </si>
  <si>
    <t>SUBESTACIÓN EL EMPALME</t>
  </si>
  <si>
    <t>SUBESTACIÓN PLAYAS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</si>
</sst>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_);_(* \(#,##0.0\);_(* &quot;-&quot;??_);_(@_)"/>
    <numFmt numFmtId="165" formatCode="0.0"/>
  </numFmts>
  <fonts count="19" x14ac:knownFonts="1">
    <font>
      <sz val="11"/>
      <color theme="1"/>
      <name val="Calibri"/>
      <family val="2"/>
      <scheme val="minor"/>
    </font>
    <font>
      <sz val="10"/>
      <color theme="1"/>
      <name val="Calibri"/>
      <family val="2"/>
      <scheme val="minor"/>
    </font>
    <font>
      <b/>
      <sz val="11"/>
      <color rgb="FF000000"/>
      <name val="Calibri"/>
      <family val="2"/>
    </font>
    <font>
      <sz val="11"/>
      <color rgb="FF000000"/>
      <name val="Calibri"/>
      <family val="2"/>
    </font>
    <font>
      <b/>
      <sz val="14"/>
      <color rgb="FF000000"/>
      <name val="Calibri"/>
      <family val="2"/>
    </font>
    <font>
      <b/>
      <sz val="18"/>
      <color theme="1"/>
      <name val="Calibri"/>
      <family val="2"/>
      <scheme val="minor"/>
    </font>
    <font>
      <i/>
      <sz val="11"/>
      <color theme="1"/>
      <name val="Calibri"/>
      <family val="2"/>
      <scheme val="minor"/>
    </font>
    <font>
      <sz val="16"/>
      <color theme="1"/>
      <name val="Calibri"/>
      <family val="2"/>
      <scheme val="minor"/>
    </font>
    <font>
      <b/>
      <i/>
      <sz val="11"/>
      <color rgb="FF000000"/>
      <name val="Calibri"/>
      <family val="2"/>
    </font>
    <font>
      <b/>
      <sz val="11"/>
      <color theme="1"/>
      <name val="Calibri"/>
      <family val="2"/>
      <scheme val="minor"/>
    </font>
    <font>
      <b/>
      <i/>
      <sz val="16"/>
      <color theme="1"/>
      <name val="Calibri"/>
      <family val="2"/>
      <scheme val="minor"/>
    </font>
    <font>
      <b/>
      <sz val="12"/>
      <color rgb="FF000000"/>
      <name val="Calibri"/>
      <family val="2"/>
    </font>
    <font>
      <b/>
      <sz val="14"/>
      <color theme="1"/>
      <name val="Calibri"/>
      <family val="2"/>
      <scheme val="minor"/>
    </font>
    <font>
      <b/>
      <sz val="11"/>
      <color indexed="8"/>
      <name val="Calibri"/>
      <family val="2"/>
    </font>
    <font>
      <sz val="11"/>
      <color theme="1"/>
      <name val="Wingdings"/>
      <charset val="2"/>
    </font>
    <font>
      <sz val="7"/>
      <color theme="1"/>
      <name val="Times New Roman"/>
      <family val="1"/>
    </font>
    <font>
      <sz val="7"/>
      <color theme="1"/>
      <name val="Calibri"/>
      <family val="2"/>
      <scheme val="minor"/>
    </font>
    <font>
      <sz val="9"/>
      <color rgb="FF000000"/>
      <name val="Arial Narrow"/>
      <family val="2"/>
    </font>
    <font>
      <sz val="11"/>
      <color theme="1"/>
      <name val="Calibri"/>
      <family val="2"/>
      <scheme val="minor"/>
    </font>
  </fonts>
  <fills count="11">
    <fill>
      <patternFill patternType="none"/>
    </fill>
    <fill>
      <patternFill patternType="gray125"/>
    </fill>
    <fill>
      <patternFill patternType="solid">
        <fgColor indexed="65"/>
        <bgColor theme="0"/>
      </patternFill>
    </fill>
    <fill>
      <patternFill patternType="solid">
        <fgColor theme="5" tint="0.79998168889431442"/>
        <bgColor theme="0"/>
      </patternFill>
    </fill>
    <fill>
      <patternFill patternType="solid">
        <fgColor rgb="FFFFFF00"/>
        <bgColor theme="0"/>
      </patternFill>
    </fill>
    <fill>
      <patternFill patternType="solid">
        <fgColor theme="0" tint="-4.9989318521683403E-2"/>
        <bgColor theme="0"/>
      </patternFill>
    </fill>
    <fill>
      <patternFill patternType="solid">
        <fgColor theme="0"/>
        <bgColor theme="0"/>
      </patternFill>
    </fill>
    <fill>
      <patternFill patternType="solid">
        <fgColor theme="9"/>
        <bgColor theme="0"/>
      </patternFill>
    </fill>
    <fill>
      <patternFill patternType="solid">
        <fgColor theme="9" tint="0.59999389629810485"/>
        <bgColor theme="0"/>
      </patternFill>
    </fill>
    <fill>
      <patternFill patternType="solid">
        <fgColor theme="6" tint="0.59999389629810485"/>
        <bgColor theme="0"/>
      </patternFill>
    </fill>
    <fill>
      <patternFill patternType="solid">
        <fgColor rgb="FFFFFFFF"/>
        <bgColor theme="0"/>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2">
    <xf numFmtId="0" fontId="0" fillId="0" borderId="0"/>
    <xf numFmtId="43" fontId="18" fillId="0" borderId="0" applyFont="0" applyFill="0" applyBorder="0" applyAlignment="0" applyProtection="0"/>
  </cellStyleXfs>
  <cellXfs count="137">
    <xf numFmtId="0" fontId="0" fillId="0" borderId="0" xfId="0"/>
    <xf numFmtId="0" fontId="0" fillId="2" borderId="0" xfId="0" applyFill="1" applyAlignment="1">
      <alignment horizontal="center"/>
    </xf>
    <xf numFmtId="0" fontId="0" fillId="2" borderId="0" xfId="0" applyFill="1"/>
    <xf numFmtId="0" fontId="9" fillId="3" borderId="5"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13" fillId="2" borderId="0" xfId="0" applyFont="1" applyFill="1" applyBorder="1" applyAlignment="1">
      <alignment horizontal="center"/>
    </xf>
    <xf numFmtId="0" fontId="0" fillId="2" borderId="1" xfId="0" applyFill="1" applyBorder="1"/>
    <xf numFmtId="4" fontId="0" fillId="2" borderId="1" xfId="0" applyNumberFormat="1" applyFill="1" applyBorder="1"/>
    <xf numFmtId="0" fontId="9" fillId="2" borderId="1" xfId="0" applyFont="1" applyFill="1" applyBorder="1"/>
    <xf numFmtId="4" fontId="9" fillId="2" borderId="1" xfId="0" applyNumberFormat="1" applyFont="1" applyFill="1" applyBorder="1"/>
    <xf numFmtId="0" fontId="10" fillId="2" borderId="0" xfId="0" applyFont="1" applyFill="1" applyAlignment="1">
      <alignment horizontal="center"/>
    </xf>
    <xf numFmtId="0" fontId="9" fillId="2" borderId="0" xfId="0" applyFont="1" applyFill="1" applyAlignment="1">
      <alignment horizontal="center"/>
    </xf>
    <xf numFmtId="0" fontId="0" fillId="2" borderId="0" xfId="0" applyFill="1" applyAlignment="1">
      <alignment horizontal="center"/>
    </xf>
    <xf numFmtId="43" fontId="0" fillId="2" borderId="0" xfId="1" applyFont="1" applyFill="1" applyAlignment="1">
      <alignment horizontal="center"/>
    </xf>
    <xf numFmtId="0" fontId="12" fillId="2" borderId="0" xfId="0" applyFont="1" applyFill="1" applyAlignment="1">
      <alignment horizontal="center" wrapText="1"/>
    </xf>
    <xf numFmtId="0" fontId="5" fillId="2" borderId="0" xfId="0" applyFont="1" applyFill="1" applyAlignment="1">
      <alignment horizontal="center" wrapText="1"/>
    </xf>
    <xf numFmtId="0" fontId="5" fillId="2" borderId="0" xfId="0" applyFont="1" applyFill="1" applyAlignment="1">
      <alignment horizontal="center"/>
    </xf>
    <xf numFmtId="43" fontId="5" fillId="2" borderId="0" xfId="1" applyFont="1" applyFill="1" applyAlignment="1">
      <alignment horizontal="center"/>
    </xf>
    <xf numFmtId="43" fontId="0" fillId="2" borderId="0" xfId="1" applyFont="1" applyFill="1"/>
    <xf numFmtId="0" fontId="12" fillId="4" borderId="24" xfId="0" applyFont="1" applyFill="1" applyBorder="1" applyAlignment="1">
      <alignment horizontal="left"/>
    </xf>
    <xf numFmtId="0" fontId="5" fillId="4" borderId="25" xfId="0" applyFont="1" applyFill="1" applyBorder="1" applyAlignment="1">
      <alignment horizontal="left"/>
    </xf>
    <xf numFmtId="0" fontId="5" fillId="4" borderId="28" xfId="0" applyFont="1" applyFill="1" applyBorder="1" applyAlignment="1">
      <alignment horizontal="left"/>
    </xf>
    <xf numFmtId="0" fontId="2" fillId="5" borderId="31" xfId="0" applyFont="1" applyFill="1" applyBorder="1" applyAlignment="1">
      <alignment vertical="center" wrapText="1"/>
    </xf>
    <xf numFmtId="0" fontId="2" fillId="5" borderId="32" xfId="0" applyFont="1" applyFill="1" applyBorder="1" applyAlignment="1">
      <alignment vertical="center"/>
    </xf>
    <xf numFmtId="0" fontId="2" fillId="5" borderId="32" xfId="0" applyFont="1" applyFill="1" applyBorder="1" applyAlignment="1">
      <alignment horizontal="center" vertical="center"/>
    </xf>
    <xf numFmtId="43" fontId="2" fillId="5" borderId="32" xfId="1" applyFont="1" applyFill="1" applyBorder="1" applyAlignment="1">
      <alignment horizontal="center" vertical="center" wrapText="1"/>
    </xf>
    <xf numFmtId="43" fontId="2" fillId="5" borderId="33" xfId="1" applyFont="1" applyFill="1" applyBorder="1" applyAlignment="1">
      <alignment horizontal="center" vertical="center" wrapText="1"/>
    </xf>
    <xf numFmtId="0" fontId="2" fillId="5" borderId="13" xfId="0" applyFont="1" applyFill="1" applyBorder="1" applyAlignment="1">
      <alignment vertical="center" wrapText="1"/>
    </xf>
    <xf numFmtId="0" fontId="2" fillId="5" borderId="30" xfId="0" applyFont="1" applyFill="1" applyBorder="1" applyAlignment="1">
      <alignment vertical="center"/>
    </xf>
    <xf numFmtId="0" fontId="2" fillId="5" borderId="30" xfId="0" applyFont="1" applyFill="1" applyBorder="1" applyAlignment="1">
      <alignment horizontal="center" vertical="center"/>
    </xf>
    <xf numFmtId="43" fontId="2" fillId="5" borderId="30" xfId="1" applyFont="1" applyFill="1" applyBorder="1" applyAlignment="1">
      <alignment horizontal="center" vertical="center" wrapText="1"/>
    </xf>
    <xf numFmtId="43" fontId="2" fillId="5" borderId="17" xfId="1" applyFont="1" applyFill="1" applyBorder="1" applyAlignment="1">
      <alignment horizontal="center" vertical="center" wrapText="1"/>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10" xfId="0" applyFont="1" applyFill="1" applyBorder="1" applyAlignment="1">
      <alignment horizontal="center" vertical="center"/>
    </xf>
    <xf numFmtId="0" fontId="0" fillId="6" borderId="0" xfId="0" applyFill="1"/>
    <xf numFmtId="0" fontId="0" fillId="7" borderId="0" xfId="0" applyFill="1"/>
    <xf numFmtId="0" fontId="0" fillId="2" borderId="11" xfId="0" applyFill="1" applyBorder="1" applyAlignment="1">
      <alignment horizontal="center" vertical="center"/>
    </xf>
    <xf numFmtId="0" fontId="2" fillId="2" borderId="1" xfId="0" applyFont="1" applyFill="1" applyBorder="1" applyAlignment="1">
      <alignment vertical="center"/>
    </xf>
    <xf numFmtId="0" fontId="3" fillId="2" borderId="1" xfId="0" applyFont="1" applyFill="1" applyBorder="1" applyAlignment="1">
      <alignment vertical="center" wrapText="1"/>
    </xf>
    <xf numFmtId="0" fontId="1" fillId="2" borderId="1" xfId="0" applyFont="1" applyFill="1" applyBorder="1" applyAlignment="1">
      <alignment horizontal="center" vertical="center"/>
    </xf>
    <xf numFmtId="0" fontId="3" fillId="2" borderId="1" xfId="0" applyFont="1" applyFill="1" applyBorder="1" applyAlignment="1">
      <alignment horizontal="center" vertical="center"/>
    </xf>
    <xf numFmtId="43" fontId="3" fillId="2" borderId="1" xfId="1" applyFont="1" applyFill="1" applyBorder="1" applyAlignment="1">
      <alignment horizontal="center" vertical="center"/>
    </xf>
    <xf numFmtId="43" fontId="3" fillId="2" borderId="12" xfId="1" applyFont="1" applyFill="1" applyBorder="1" applyAlignment="1">
      <alignment horizontal="center" vertical="center"/>
    </xf>
    <xf numFmtId="0" fontId="0" fillId="2" borderId="11" xfId="0" applyFill="1" applyBorder="1" applyAlignment="1">
      <alignment horizontal="center"/>
    </xf>
    <xf numFmtId="0" fontId="3" fillId="2" borderId="1" xfId="0" applyFont="1" applyFill="1" applyBorder="1" applyAlignment="1">
      <alignment horizontal="center"/>
    </xf>
    <xf numFmtId="2" fontId="0" fillId="2" borderId="11" xfId="0" applyNumberFormat="1" applyFill="1" applyBorder="1" applyAlignment="1">
      <alignment horizontal="center"/>
    </xf>
    <xf numFmtId="0" fontId="3" fillId="2" borderId="1" xfId="0" applyFont="1" applyFill="1" applyBorder="1" applyAlignment="1">
      <alignment horizontal="left" vertical="center" wrapText="1"/>
    </xf>
    <xf numFmtId="0" fontId="0" fillId="8" borderId="18" xfId="0" applyFill="1" applyBorder="1" applyAlignment="1">
      <alignment horizontal="center"/>
    </xf>
    <xf numFmtId="0" fontId="2" fillId="8" borderId="14" xfId="0" applyFont="1" applyFill="1" applyBorder="1" applyAlignment="1">
      <alignment horizontal="left" vertical="center" wrapText="1"/>
    </xf>
    <xf numFmtId="0" fontId="2" fillId="8" borderId="15" xfId="0" applyFont="1" applyFill="1" applyBorder="1" applyAlignment="1">
      <alignment horizontal="left" vertical="center" wrapText="1"/>
    </xf>
    <xf numFmtId="0" fontId="2" fillId="8" borderId="16" xfId="0" applyFont="1" applyFill="1" applyBorder="1" applyAlignment="1">
      <alignment horizontal="left" vertical="center" wrapText="1"/>
    </xf>
    <xf numFmtId="43" fontId="2" fillId="8" borderId="17" xfId="1" applyFont="1" applyFill="1" applyBorder="1" applyAlignment="1">
      <alignment vertical="center"/>
    </xf>
    <xf numFmtId="0" fontId="0" fillId="8" borderId="0" xfId="0" applyFill="1"/>
    <xf numFmtId="0" fontId="8"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6" borderId="1" xfId="0" applyFont="1" applyFill="1" applyBorder="1" applyAlignment="1">
      <alignment horizontal="center" vertical="center"/>
    </xf>
    <xf numFmtId="43" fontId="3" fillId="6" borderId="1" xfId="1" applyFont="1" applyFill="1" applyBorder="1" applyAlignment="1">
      <alignment horizontal="center" vertical="center"/>
    </xf>
    <xf numFmtId="0" fontId="3" fillId="2" borderId="1" xfId="0" applyFont="1" applyFill="1" applyBorder="1" applyAlignment="1">
      <alignment vertical="center"/>
    </xf>
    <xf numFmtId="0" fontId="8" fillId="2" borderId="19"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20" xfId="0" applyFont="1" applyFill="1" applyBorder="1" applyAlignment="1">
      <alignment horizontal="left" vertical="center" wrapText="1"/>
    </xf>
    <xf numFmtId="0" fontId="0" fillId="8" borderId="13" xfId="0" applyFill="1" applyBorder="1" applyAlignment="1">
      <alignment horizontal="center"/>
    </xf>
    <xf numFmtId="43" fontId="2" fillId="8" borderId="17" xfId="1" applyFont="1" applyFill="1" applyBorder="1" applyAlignment="1">
      <alignment horizontal="center"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164" fontId="0" fillId="2" borderId="11" xfId="1" applyNumberFormat="1" applyFont="1" applyFill="1" applyBorder="1" applyAlignment="1">
      <alignment vertical="center"/>
    </xf>
    <xf numFmtId="164" fontId="0" fillId="2" borderId="11" xfId="1" applyNumberFormat="1" applyFont="1" applyFill="1" applyBorder="1" applyAlignment="1">
      <alignment horizontal="center" vertical="center"/>
    </xf>
    <xf numFmtId="0" fontId="3" fillId="6" borderId="1" xfId="0" applyFont="1" applyFill="1" applyBorder="1" applyAlignment="1">
      <alignment vertical="center" wrapText="1"/>
    </xf>
    <xf numFmtId="43" fontId="2" fillId="8" borderId="17" xfId="1" applyFont="1" applyFill="1" applyBorder="1" applyAlignment="1">
      <alignment horizontal="right" vertical="center"/>
    </xf>
    <xf numFmtId="164" fontId="0" fillId="2" borderId="11" xfId="1" applyNumberFormat="1" applyFont="1" applyFill="1" applyBorder="1" applyAlignment="1">
      <alignment horizontal="center"/>
    </xf>
    <xf numFmtId="0" fontId="0" fillId="8" borderId="13" xfId="0" applyFill="1" applyBorder="1"/>
    <xf numFmtId="0" fontId="11" fillId="4" borderId="34" xfId="0" applyFont="1" applyFill="1" applyBorder="1" applyAlignment="1">
      <alignment horizontal="left" vertical="center" wrapText="1"/>
    </xf>
    <xf numFmtId="0" fontId="11" fillId="4" borderId="35" xfId="0" applyFont="1" applyFill="1" applyBorder="1" applyAlignment="1">
      <alignment horizontal="left" vertical="center" wrapText="1"/>
    </xf>
    <xf numFmtId="43" fontId="4" fillId="4" borderId="27" xfId="1" applyFont="1" applyFill="1" applyBorder="1" applyAlignment="1">
      <alignment horizontal="center" vertical="center"/>
    </xf>
    <xf numFmtId="4" fontId="0" fillId="2" borderId="0" xfId="0" applyNumberFormat="1" applyFill="1"/>
    <xf numFmtId="0" fontId="7" fillId="2" borderId="0" xfId="0" applyFont="1" applyFill="1" applyAlignment="1">
      <alignment horizontal="center"/>
    </xf>
    <xf numFmtId="0" fontId="6" fillId="2" borderId="0" xfId="0" applyFont="1" applyFill="1" applyAlignment="1">
      <alignment horizontal="center"/>
    </xf>
    <xf numFmtId="0" fontId="9" fillId="4" borderId="24" xfId="0" applyFont="1" applyFill="1" applyBorder="1" applyAlignment="1">
      <alignment horizontal="left"/>
    </xf>
    <xf numFmtId="0" fontId="9" fillId="4" borderId="25" xfId="0" applyFont="1" applyFill="1" applyBorder="1" applyAlignment="1">
      <alignment horizontal="left"/>
    </xf>
    <xf numFmtId="0" fontId="9" fillId="4" borderId="28" xfId="0" applyFont="1" applyFill="1" applyBorder="1" applyAlignment="1">
      <alignment horizontal="left"/>
    </xf>
    <xf numFmtId="0" fontId="2" fillId="9" borderId="4" xfId="0" applyFont="1" applyFill="1" applyBorder="1" applyAlignment="1">
      <alignment vertical="center"/>
    </xf>
    <xf numFmtId="0" fontId="2" fillId="9" borderId="4" xfId="0" applyFont="1" applyFill="1" applyBorder="1" applyAlignment="1">
      <alignment horizontal="center" vertical="center"/>
    </xf>
    <xf numFmtId="0" fontId="2" fillId="9" borderId="29" xfId="0" applyFont="1" applyFill="1" applyBorder="1" applyAlignment="1">
      <alignment horizontal="center" vertical="center"/>
    </xf>
    <xf numFmtId="43" fontId="2" fillId="9" borderId="4" xfId="1" applyFont="1" applyFill="1" applyBorder="1" applyAlignment="1">
      <alignment horizontal="center" vertical="center" wrapText="1"/>
    </xf>
    <xf numFmtId="0" fontId="2" fillId="9" borderId="3" xfId="0" applyFont="1" applyFill="1" applyBorder="1" applyAlignment="1">
      <alignment vertical="center"/>
    </xf>
    <xf numFmtId="0" fontId="2" fillId="9" borderId="3" xfId="0" applyFont="1" applyFill="1" applyBorder="1" applyAlignment="1">
      <alignment horizontal="center" vertical="center"/>
    </xf>
    <xf numFmtId="43" fontId="2" fillId="9" borderId="3" xfId="1" applyFont="1" applyFill="1" applyBorder="1" applyAlignment="1">
      <alignment horizontal="center" vertical="center" wrapText="1"/>
    </xf>
    <xf numFmtId="0" fontId="1" fillId="2" borderId="1" xfId="0" applyFont="1" applyFill="1" applyBorder="1" applyAlignment="1">
      <alignment horizontal="center"/>
    </xf>
    <xf numFmtId="2" fontId="0" fillId="2" borderId="11" xfId="0" applyNumberFormat="1" applyFill="1" applyBorder="1" applyAlignment="1">
      <alignment horizontal="center" vertical="center"/>
    </xf>
    <xf numFmtId="0" fontId="0" fillId="2" borderId="1" xfId="0" applyFill="1" applyBorder="1" applyAlignment="1">
      <alignment horizontal="center" vertical="center"/>
    </xf>
    <xf numFmtId="0" fontId="0" fillId="8" borderId="13" xfId="0" applyFill="1" applyBorder="1" applyAlignment="1">
      <alignment horizontal="center" vertical="center"/>
    </xf>
    <xf numFmtId="0" fontId="8" fillId="8" borderId="14" xfId="0" applyFont="1" applyFill="1" applyBorder="1" applyAlignment="1">
      <alignment horizontal="left" vertical="center" wrapText="1"/>
    </xf>
    <xf numFmtId="0" fontId="8" fillId="8" borderId="15" xfId="0" applyFont="1" applyFill="1" applyBorder="1" applyAlignment="1">
      <alignment horizontal="left" vertical="center" wrapText="1"/>
    </xf>
    <xf numFmtId="0" fontId="8" fillId="8" borderId="16" xfId="0" applyFont="1" applyFill="1" applyBorder="1" applyAlignment="1">
      <alignment horizontal="left" vertical="center" wrapText="1"/>
    </xf>
    <xf numFmtId="0" fontId="0" fillId="2" borderId="1" xfId="0" applyFont="1" applyFill="1" applyBorder="1" applyAlignment="1">
      <alignment horizontal="justify" vertical="center" wrapText="1"/>
    </xf>
    <xf numFmtId="0" fontId="8" fillId="2" borderId="1" xfId="0" applyFont="1" applyFill="1" applyBorder="1" applyAlignment="1">
      <alignment vertical="center" wrapText="1"/>
    </xf>
    <xf numFmtId="165" fontId="0" fillId="2" borderId="11" xfId="0" applyNumberFormat="1" applyFill="1" applyBorder="1" applyAlignment="1">
      <alignment horizontal="center" vertical="center"/>
    </xf>
    <xf numFmtId="43" fontId="3" fillId="6" borderId="12" xfId="1" applyFont="1" applyFill="1" applyBorder="1" applyAlignment="1">
      <alignment horizontal="center" vertical="center"/>
    </xf>
    <xf numFmtId="0" fontId="3" fillId="8" borderId="30" xfId="0" applyFont="1" applyFill="1" applyBorder="1" applyAlignment="1">
      <alignment vertical="center"/>
    </xf>
    <xf numFmtId="0" fontId="2" fillId="8" borderId="30" xfId="0" applyFont="1" applyFill="1" applyBorder="1" applyAlignment="1">
      <alignment horizontal="left" vertical="center" wrapText="1"/>
    </xf>
    <xf numFmtId="0" fontId="3" fillId="8" borderId="30" xfId="0" applyFont="1" applyFill="1" applyBorder="1" applyAlignment="1">
      <alignment horizontal="center" vertical="center"/>
    </xf>
    <xf numFmtId="43" fontId="3" fillId="8" borderId="30" xfId="1" applyFont="1" applyFill="1" applyBorder="1" applyAlignment="1">
      <alignment horizontal="center" vertical="center"/>
    </xf>
    <xf numFmtId="0" fontId="4" fillId="8" borderId="4" xfId="0" applyFont="1" applyFill="1" applyBorder="1" applyAlignment="1">
      <alignment horizontal="left" vertical="center" wrapText="1"/>
    </xf>
    <xf numFmtId="43" fontId="4" fillId="8" borderId="4" xfId="1" applyFont="1" applyFill="1" applyBorder="1" applyAlignment="1">
      <alignment horizontal="center" vertical="center"/>
    </xf>
    <xf numFmtId="4" fontId="0" fillId="8" borderId="0" xfId="0" applyNumberFormat="1" applyFill="1"/>
    <xf numFmtId="9" fontId="0" fillId="2" borderId="0" xfId="0" applyNumberFormat="1" applyFill="1"/>
    <xf numFmtId="0" fontId="0" fillId="2" borderId="0" xfId="0" quotePrefix="1" applyFill="1"/>
    <xf numFmtId="0" fontId="0" fillId="2" borderId="0" xfId="0" applyFill="1" applyAlignment="1"/>
    <xf numFmtId="43" fontId="0" fillId="2" borderId="0" xfId="1" applyFont="1" applyFill="1" applyAlignment="1"/>
    <xf numFmtId="0" fontId="5" fillId="2" borderId="0" xfId="0" applyFont="1" applyFill="1" applyAlignment="1"/>
    <xf numFmtId="0" fontId="2" fillId="8" borderId="2" xfId="0" applyFont="1" applyFill="1" applyBorder="1" applyAlignment="1">
      <alignment horizontal="center" vertical="center"/>
    </xf>
    <xf numFmtId="0" fontId="2" fillId="8" borderId="2" xfId="0" applyFont="1" applyFill="1" applyBorder="1" applyAlignment="1">
      <alignment vertical="center"/>
    </xf>
    <xf numFmtId="43" fontId="2" fillId="8" borderId="2" xfId="1" applyFont="1" applyFill="1" applyBorder="1" applyAlignment="1">
      <alignment vertical="center" wrapText="1"/>
    </xf>
    <xf numFmtId="0" fontId="17" fillId="10" borderId="11" xfId="0" applyFont="1" applyFill="1" applyBorder="1" applyAlignment="1">
      <alignment horizontal="center" vertical="center"/>
    </xf>
    <xf numFmtId="0" fontId="0" fillId="2" borderId="0" xfId="0" applyFill="1" applyBorder="1"/>
    <xf numFmtId="43" fontId="3" fillId="2" borderId="0" xfId="1" applyFont="1" applyFill="1" applyBorder="1" applyAlignment="1">
      <alignment horizontal="center" vertical="center"/>
    </xf>
    <xf numFmtId="0" fontId="3" fillId="6" borderId="1" xfId="0" applyFont="1" applyFill="1" applyBorder="1" applyAlignment="1">
      <alignment horizontal="center"/>
    </xf>
    <xf numFmtId="0" fontId="3" fillId="2" borderId="0" xfId="0" applyFont="1" applyFill="1" applyBorder="1" applyAlignment="1">
      <alignment horizontal="center" vertical="center"/>
    </xf>
    <xf numFmtId="0" fontId="0" fillId="2" borderId="0" xfId="0" applyFill="1" applyAlignment="1">
      <alignment horizontal="center" vertical="center"/>
    </xf>
    <xf numFmtId="2" fontId="17" fillId="10" borderId="11" xfId="0" applyNumberFormat="1" applyFont="1" applyFill="1" applyBorder="1" applyAlignment="1">
      <alignment horizontal="center" vertical="center"/>
    </xf>
    <xf numFmtId="0" fontId="0" fillId="2" borderId="1" xfId="0" applyFill="1" applyBorder="1" applyAlignment="1">
      <alignment horizontal="center"/>
    </xf>
    <xf numFmtId="0" fontId="0" fillId="8" borderId="21" xfId="0" applyFill="1" applyBorder="1" applyAlignment="1">
      <alignment horizontal="center"/>
    </xf>
    <xf numFmtId="0" fontId="2" fillId="8" borderId="22" xfId="0" applyFont="1" applyFill="1" applyBorder="1" applyAlignment="1">
      <alignment horizontal="left" vertical="center"/>
    </xf>
    <xf numFmtId="43" fontId="2" fillId="8" borderId="23" xfId="1" applyFont="1" applyFill="1" applyBorder="1" applyAlignment="1">
      <alignment horizontal="center" vertical="center"/>
    </xf>
    <xf numFmtId="0" fontId="8" fillId="2" borderId="19"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14" fillId="2" borderId="1" xfId="0" applyFont="1" applyFill="1" applyBorder="1" applyAlignment="1">
      <alignment horizontal="justify" vertical="center"/>
    </xf>
    <xf numFmtId="165" fontId="17" fillId="10" borderId="11" xfId="0" applyNumberFormat="1" applyFont="1" applyFill="1" applyBorder="1" applyAlignment="1">
      <alignment horizontal="center" vertical="center"/>
    </xf>
    <xf numFmtId="43" fontId="3" fillId="8" borderId="17" xfId="1" applyFont="1" applyFill="1" applyBorder="1" applyAlignment="1">
      <alignment horizontal="center" vertical="center"/>
    </xf>
    <xf numFmtId="165" fontId="17" fillId="2" borderId="11" xfId="0" applyNumberFormat="1" applyFont="1" applyFill="1" applyBorder="1" applyAlignment="1">
      <alignment horizontal="center" vertical="center"/>
    </xf>
    <xf numFmtId="0" fontId="4" fillId="4" borderId="24"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26" xfId="0" applyFont="1" applyFill="1" applyBorder="1" applyAlignment="1">
      <alignment horizontal="left" vertical="center" wrapText="1"/>
    </xf>
    <xf numFmtId="0" fontId="9" fillId="2" borderId="0" xfId="0" applyFont="1" applyFill="1" applyAlignment="1">
      <alignment horizontal="center" vertical="center" wrapText="1"/>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A108"/>
  <sheetViews>
    <sheetView tabSelected="1" view="pageBreakPreview" zoomScale="60" zoomScaleNormal="80" workbookViewId="0">
      <selection activeCell="A10" sqref="A10:H108"/>
    </sheetView>
  </sheetViews>
  <sheetFormatPr baseColWidth="10" defaultRowHeight="15" x14ac:dyDescent="0.25"/>
  <cols>
    <col min="1" max="1" width="5.85546875" style="2" customWidth="1"/>
    <col min="2" max="2" width="24.28515625" style="2" customWidth="1"/>
    <col min="3" max="3" width="59.140625" style="2" customWidth="1"/>
    <col min="4" max="4" width="12.28515625" style="2" customWidth="1"/>
    <col min="5" max="5" width="14.28515625" style="2" customWidth="1"/>
    <col min="6" max="6" width="11.42578125" style="2"/>
    <col min="7" max="7" width="16" style="18" customWidth="1"/>
    <col min="8" max="8" width="15.7109375" style="18" bestFit="1" customWidth="1"/>
    <col min="9" max="16384" width="11.42578125" style="2"/>
  </cols>
  <sheetData>
    <row r="2" spans="1:27" ht="21" x14ac:dyDescent="0.35">
      <c r="A2" s="10" t="s">
        <v>169</v>
      </c>
      <c r="B2" s="10"/>
      <c r="C2" s="10"/>
      <c r="D2" s="10"/>
      <c r="E2" s="10"/>
      <c r="F2" s="10"/>
      <c r="G2" s="10"/>
      <c r="H2" s="10"/>
    </row>
    <row r="3" spans="1:27" x14ac:dyDescent="0.25">
      <c r="A3" s="1" t="s">
        <v>20</v>
      </c>
      <c r="B3" s="1"/>
      <c r="C3" s="1"/>
      <c r="D3" s="1"/>
      <c r="E3" s="1"/>
      <c r="F3" s="1"/>
      <c r="G3" s="1"/>
      <c r="H3" s="1"/>
    </row>
    <row r="4" spans="1:27" x14ac:dyDescent="0.25">
      <c r="A4" s="1" t="s">
        <v>9</v>
      </c>
      <c r="B4" s="1"/>
      <c r="C4" s="1"/>
      <c r="D4" s="1"/>
      <c r="E4" s="1"/>
      <c r="F4" s="1"/>
      <c r="G4" s="1"/>
      <c r="H4" s="1"/>
    </row>
    <row r="5" spans="1:27" x14ac:dyDescent="0.25">
      <c r="B5" s="109"/>
      <c r="C5" s="109"/>
      <c r="D5" s="109"/>
      <c r="E5" s="109"/>
      <c r="F5" s="109"/>
      <c r="G5" s="110"/>
      <c r="H5" s="110"/>
    </row>
    <row r="6" spans="1:27" x14ac:dyDescent="0.25">
      <c r="A6" s="136" t="s">
        <v>168</v>
      </c>
      <c r="B6" s="136"/>
      <c r="C6" s="136"/>
      <c r="D6" s="136"/>
      <c r="E6" s="136"/>
      <c r="F6" s="136"/>
      <c r="G6" s="136"/>
      <c r="H6" s="136"/>
    </row>
    <row r="7" spans="1:27" ht="42.75" customHeight="1" x14ac:dyDescent="0.25">
      <c r="A7" s="136"/>
      <c r="B7" s="136"/>
      <c r="C7" s="136"/>
      <c r="D7" s="136"/>
      <c r="E7" s="136"/>
      <c r="F7" s="136"/>
      <c r="G7" s="136"/>
      <c r="H7" s="136"/>
    </row>
    <row r="8" spans="1:27" ht="23.25" x14ac:dyDescent="0.35">
      <c r="C8" s="111"/>
      <c r="D8" s="111"/>
      <c r="E8" s="111"/>
      <c r="F8" s="16"/>
      <c r="G8" s="17"/>
      <c r="H8" s="17"/>
    </row>
    <row r="9" spans="1:27" ht="15.75" thickBot="1" x14ac:dyDescent="0.3"/>
    <row r="10" spans="1:27" ht="24" thickBot="1" x14ac:dyDescent="0.4">
      <c r="A10" s="19" t="s">
        <v>230</v>
      </c>
      <c r="B10" s="20"/>
      <c r="C10" s="20"/>
      <c r="D10" s="20"/>
      <c r="E10" s="20"/>
      <c r="F10" s="20"/>
      <c r="G10" s="20"/>
      <c r="H10" s="21"/>
    </row>
    <row r="11" spans="1:27" ht="36.75" customHeight="1" thickBot="1" x14ac:dyDescent="0.3">
      <c r="A11" s="112" t="s">
        <v>0</v>
      </c>
      <c r="B11" s="112" t="s">
        <v>26</v>
      </c>
      <c r="C11" s="112" t="s">
        <v>1</v>
      </c>
      <c r="D11" s="112" t="s">
        <v>8</v>
      </c>
      <c r="E11" s="112" t="s">
        <v>143</v>
      </c>
      <c r="F11" s="113" t="s">
        <v>2</v>
      </c>
      <c r="G11" s="114" t="s">
        <v>7</v>
      </c>
      <c r="H11" s="114" t="s">
        <v>6</v>
      </c>
    </row>
    <row r="12" spans="1:27" s="36" customFormat="1" x14ac:dyDescent="0.25">
      <c r="A12" s="32" t="s">
        <v>126</v>
      </c>
      <c r="B12" s="33"/>
      <c r="C12" s="33"/>
      <c r="D12" s="33"/>
      <c r="E12" s="33"/>
      <c r="F12" s="33"/>
      <c r="G12" s="33"/>
      <c r="H12" s="34"/>
      <c r="I12" s="35"/>
      <c r="J12" s="2"/>
      <c r="K12" s="35"/>
      <c r="L12" s="35"/>
      <c r="M12" s="35"/>
      <c r="N12" s="35"/>
      <c r="O12" s="35"/>
      <c r="P12" s="2"/>
      <c r="Q12" s="2"/>
      <c r="R12" s="2"/>
      <c r="S12" s="2"/>
      <c r="T12" s="2"/>
      <c r="U12" s="2"/>
      <c r="V12" s="2"/>
      <c r="W12" s="2"/>
      <c r="X12" s="2"/>
      <c r="Y12" s="2"/>
      <c r="Z12" s="2"/>
      <c r="AA12" s="2"/>
    </row>
    <row r="13" spans="1:27" ht="30" x14ac:dyDescent="0.25">
      <c r="A13" s="115">
        <v>1.1000000000000001</v>
      </c>
      <c r="B13" s="41" t="s">
        <v>27</v>
      </c>
      <c r="C13" s="39" t="s">
        <v>120</v>
      </c>
      <c r="D13" s="41" t="s">
        <v>5</v>
      </c>
      <c r="E13" s="40" t="s">
        <v>144</v>
      </c>
      <c r="F13" s="41">
        <v>1</v>
      </c>
      <c r="G13" s="42">
        <v>35000</v>
      </c>
      <c r="H13" s="43">
        <f>F13*G13</f>
        <v>35000</v>
      </c>
      <c r="K13" s="35"/>
    </row>
    <row r="14" spans="1:27" ht="51" customHeight="1" x14ac:dyDescent="0.25">
      <c r="A14" s="115">
        <f>0.1+A13</f>
        <v>1.2000000000000002</v>
      </c>
      <c r="B14" s="41" t="s">
        <v>28</v>
      </c>
      <c r="C14" s="39" t="s">
        <v>61</v>
      </c>
      <c r="D14" s="41" t="s">
        <v>5</v>
      </c>
      <c r="E14" s="40" t="s">
        <v>145</v>
      </c>
      <c r="F14" s="41">
        <v>1</v>
      </c>
      <c r="G14" s="42">
        <v>5200</v>
      </c>
      <c r="H14" s="43">
        <f t="shared" ref="H14:H39" si="0">F14*G14</f>
        <v>5200</v>
      </c>
    </row>
    <row r="15" spans="1:27" x14ac:dyDescent="0.25">
      <c r="A15" s="115">
        <f t="shared" ref="A15:A21" si="1">0.1+A14</f>
        <v>1.3000000000000003</v>
      </c>
      <c r="B15" s="41" t="s">
        <v>30</v>
      </c>
      <c r="C15" s="39" t="s">
        <v>62</v>
      </c>
      <c r="D15" s="41" t="s">
        <v>5</v>
      </c>
      <c r="E15" s="89" t="s">
        <v>144</v>
      </c>
      <c r="F15" s="41">
        <v>9</v>
      </c>
      <c r="G15" s="42">
        <v>2500</v>
      </c>
      <c r="H15" s="43">
        <f t="shared" si="0"/>
        <v>22500</v>
      </c>
    </row>
    <row r="16" spans="1:27" ht="30" x14ac:dyDescent="0.25">
      <c r="A16" s="115">
        <f t="shared" si="1"/>
        <v>1.4000000000000004</v>
      </c>
      <c r="B16" s="41"/>
      <c r="C16" s="47" t="s">
        <v>121</v>
      </c>
      <c r="D16" s="41" t="s">
        <v>5</v>
      </c>
      <c r="E16" s="40" t="s">
        <v>144</v>
      </c>
      <c r="F16" s="41">
        <v>3</v>
      </c>
      <c r="G16" s="42">
        <v>1700</v>
      </c>
      <c r="H16" s="43">
        <f t="shared" si="0"/>
        <v>5100</v>
      </c>
    </row>
    <row r="17" spans="1:12" ht="30.75" customHeight="1" x14ac:dyDescent="0.25">
      <c r="A17" s="115">
        <f t="shared" si="1"/>
        <v>1.5000000000000004</v>
      </c>
      <c r="B17" s="41" t="s">
        <v>29</v>
      </c>
      <c r="C17" s="47" t="s">
        <v>122</v>
      </c>
      <c r="D17" s="41" t="s">
        <v>5</v>
      </c>
      <c r="E17" s="40" t="s">
        <v>144</v>
      </c>
      <c r="F17" s="41">
        <v>6</v>
      </c>
      <c r="G17" s="42">
        <v>1700</v>
      </c>
      <c r="H17" s="43">
        <f t="shared" si="0"/>
        <v>10200</v>
      </c>
    </row>
    <row r="18" spans="1:12" x14ac:dyDescent="0.25">
      <c r="A18" s="115">
        <f t="shared" si="1"/>
        <v>1.6000000000000005</v>
      </c>
      <c r="B18" s="56" t="s">
        <v>112</v>
      </c>
      <c r="C18" s="47" t="s">
        <v>63</v>
      </c>
      <c r="D18" s="41" t="s">
        <v>5</v>
      </c>
      <c r="E18" s="89" t="s">
        <v>144</v>
      </c>
      <c r="F18" s="41">
        <v>9</v>
      </c>
      <c r="G18" s="42">
        <v>350</v>
      </c>
      <c r="H18" s="43">
        <f t="shared" si="0"/>
        <v>3150</v>
      </c>
      <c r="I18" s="116"/>
    </row>
    <row r="19" spans="1:12" x14ac:dyDescent="0.25">
      <c r="A19" s="115">
        <f t="shared" si="1"/>
        <v>1.7000000000000006</v>
      </c>
      <c r="B19" s="56" t="s">
        <v>32</v>
      </c>
      <c r="C19" s="39" t="s">
        <v>64</v>
      </c>
      <c r="D19" s="41" t="s">
        <v>5</v>
      </c>
      <c r="E19" s="89" t="s">
        <v>144</v>
      </c>
      <c r="F19" s="41">
        <v>24</v>
      </c>
      <c r="G19" s="42">
        <v>20</v>
      </c>
      <c r="H19" s="43">
        <f t="shared" si="0"/>
        <v>480</v>
      </c>
      <c r="I19" s="117"/>
      <c r="J19" s="116"/>
    </row>
    <row r="20" spans="1:12" ht="30" x14ac:dyDescent="0.25">
      <c r="A20" s="115">
        <f t="shared" si="1"/>
        <v>1.8000000000000007</v>
      </c>
      <c r="B20" s="118" t="s">
        <v>44</v>
      </c>
      <c r="C20" s="39" t="s">
        <v>176</v>
      </c>
      <c r="D20" s="41" t="s">
        <v>5</v>
      </c>
      <c r="E20" s="89" t="s">
        <v>144</v>
      </c>
      <c r="F20" s="41">
        <v>30</v>
      </c>
      <c r="G20" s="42">
        <v>25</v>
      </c>
      <c r="H20" s="43">
        <f t="shared" si="0"/>
        <v>750</v>
      </c>
      <c r="I20" s="117"/>
    </row>
    <row r="21" spans="1:12" ht="60.75" customHeight="1" x14ac:dyDescent="0.25">
      <c r="A21" s="115">
        <f t="shared" si="1"/>
        <v>1.9000000000000008</v>
      </c>
      <c r="B21" s="56" t="s">
        <v>31</v>
      </c>
      <c r="C21" s="39" t="s">
        <v>207</v>
      </c>
      <c r="D21" s="41" t="s">
        <v>5</v>
      </c>
      <c r="E21" s="40" t="s">
        <v>144</v>
      </c>
      <c r="F21" s="41">
        <v>6</v>
      </c>
      <c r="G21" s="42">
        <v>13</v>
      </c>
      <c r="H21" s="43">
        <f t="shared" si="0"/>
        <v>78</v>
      </c>
      <c r="I21" s="119"/>
      <c r="J21" s="119"/>
      <c r="L21" s="120"/>
    </row>
    <row r="22" spans="1:12" ht="30" x14ac:dyDescent="0.25">
      <c r="A22" s="121">
        <v>1.1000000000000001</v>
      </c>
      <c r="B22" s="41" t="s">
        <v>21</v>
      </c>
      <c r="C22" s="39" t="s">
        <v>65</v>
      </c>
      <c r="D22" s="41" t="s">
        <v>5</v>
      </c>
      <c r="E22" s="40" t="s">
        <v>144</v>
      </c>
      <c r="F22" s="41">
        <v>36</v>
      </c>
      <c r="G22" s="42">
        <v>90</v>
      </c>
      <c r="H22" s="43">
        <f t="shared" si="0"/>
        <v>3240</v>
      </c>
      <c r="J22" s="116"/>
    </row>
    <row r="23" spans="1:12" ht="41.25" customHeight="1" x14ac:dyDescent="0.25">
      <c r="A23" s="121">
        <f>+A22+0.01</f>
        <v>1.1100000000000001</v>
      </c>
      <c r="B23" s="41" t="s">
        <v>21</v>
      </c>
      <c r="C23" s="39" t="s">
        <v>209</v>
      </c>
      <c r="D23" s="41" t="s">
        <v>5</v>
      </c>
      <c r="E23" s="40" t="s">
        <v>144</v>
      </c>
      <c r="F23" s="41">
        <v>18</v>
      </c>
      <c r="G23" s="42">
        <v>80</v>
      </c>
      <c r="H23" s="43">
        <f t="shared" si="0"/>
        <v>1440</v>
      </c>
    </row>
    <row r="24" spans="1:12" ht="32.25" customHeight="1" x14ac:dyDescent="0.25">
      <c r="A24" s="121">
        <f t="shared" ref="A24:A39" si="2">+A23+0.01</f>
        <v>1.1200000000000001</v>
      </c>
      <c r="B24" s="56" t="s">
        <v>24</v>
      </c>
      <c r="C24" s="39" t="s">
        <v>153</v>
      </c>
      <c r="D24" s="41" t="s">
        <v>5</v>
      </c>
      <c r="E24" s="40" t="s">
        <v>144</v>
      </c>
      <c r="F24" s="41">
        <v>10</v>
      </c>
      <c r="G24" s="42">
        <v>22</v>
      </c>
      <c r="H24" s="43">
        <f t="shared" si="0"/>
        <v>220</v>
      </c>
      <c r="I24" s="116"/>
    </row>
    <row r="25" spans="1:12" x14ac:dyDescent="0.25">
      <c r="A25" s="121">
        <f t="shared" si="2"/>
        <v>1.1300000000000001</v>
      </c>
      <c r="B25" s="122" t="s">
        <v>42</v>
      </c>
      <c r="C25" s="39" t="s">
        <v>66</v>
      </c>
      <c r="D25" s="41" t="s">
        <v>5</v>
      </c>
      <c r="E25" s="89" t="s">
        <v>144</v>
      </c>
      <c r="F25" s="41">
        <v>10</v>
      </c>
      <c r="G25" s="42">
        <v>11</v>
      </c>
      <c r="H25" s="43">
        <f t="shared" si="0"/>
        <v>110</v>
      </c>
      <c r="I25" s="119"/>
      <c r="J25" s="119"/>
    </row>
    <row r="26" spans="1:12" ht="30" x14ac:dyDescent="0.25">
      <c r="A26" s="121">
        <f t="shared" si="2"/>
        <v>1.1400000000000001</v>
      </c>
      <c r="B26" s="41" t="s">
        <v>33</v>
      </c>
      <c r="C26" s="39" t="s">
        <v>208</v>
      </c>
      <c r="D26" s="41" t="s">
        <v>3</v>
      </c>
      <c r="E26" s="40" t="s">
        <v>144</v>
      </c>
      <c r="F26" s="41">
        <v>100</v>
      </c>
      <c r="G26" s="42">
        <v>25</v>
      </c>
      <c r="H26" s="43">
        <f t="shared" si="0"/>
        <v>2500</v>
      </c>
    </row>
    <row r="27" spans="1:12" ht="30" x14ac:dyDescent="0.25">
      <c r="A27" s="121">
        <f t="shared" si="2"/>
        <v>1.1500000000000001</v>
      </c>
      <c r="B27" s="41" t="s">
        <v>34</v>
      </c>
      <c r="C27" s="39" t="s">
        <v>68</v>
      </c>
      <c r="D27" s="41" t="s">
        <v>3</v>
      </c>
      <c r="E27" s="40" t="s">
        <v>144</v>
      </c>
      <c r="F27" s="41">
        <v>200</v>
      </c>
      <c r="G27" s="42">
        <v>0.33800000000000002</v>
      </c>
      <c r="H27" s="43">
        <f t="shared" si="0"/>
        <v>67.600000000000009</v>
      </c>
    </row>
    <row r="28" spans="1:12" ht="45" x14ac:dyDescent="0.25">
      <c r="A28" s="121">
        <f t="shared" si="2"/>
        <v>1.1600000000000001</v>
      </c>
      <c r="B28" s="56" t="s">
        <v>35</v>
      </c>
      <c r="C28" s="39" t="s">
        <v>151</v>
      </c>
      <c r="D28" s="41" t="s">
        <v>3</v>
      </c>
      <c r="E28" s="40" t="s">
        <v>144</v>
      </c>
      <c r="F28" s="41">
        <v>900</v>
      </c>
      <c r="G28" s="42">
        <v>4.8</v>
      </c>
      <c r="H28" s="43">
        <f t="shared" si="0"/>
        <v>4320</v>
      </c>
    </row>
    <row r="29" spans="1:12" ht="45" x14ac:dyDescent="0.25">
      <c r="A29" s="121">
        <f t="shared" si="2"/>
        <v>1.1700000000000002</v>
      </c>
      <c r="B29" s="41" t="s">
        <v>36</v>
      </c>
      <c r="C29" s="39" t="s">
        <v>152</v>
      </c>
      <c r="D29" s="41" t="s">
        <v>3</v>
      </c>
      <c r="E29" s="40" t="s">
        <v>144</v>
      </c>
      <c r="F29" s="41">
        <v>800</v>
      </c>
      <c r="G29" s="42">
        <v>5</v>
      </c>
      <c r="H29" s="43">
        <f t="shared" si="0"/>
        <v>4000</v>
      </c>
    </row>
    <row r="30" spans="1:12" ht="30" x14ac:dyDescent="0.25">
      <c r="A30" s="121">
        <f t="shared" si="2"/>
        <v>1.1800000000000002</v>
      </c>
      <c r="B30" s="41" t="s">
        <v>37</v>
      </c>
      <c r="C30" s="39" t="s">
        <v>225</v>
      </c>
      <c r="D30" s="41" t="s">
        <v>3</v>
      </c>
      <c r="E30" s="40" t="s">
        <v>144</v>
      </c>
      <c r="F30" s="41">
        <v>500</v>
      </c>
      <c r="G30" s="42">
        <v>2</v>
      </c>
      <c r="H30" s="43">
        <f t="shared" si="0"/>
        <v>1000</v>
      </c>
    </row>
    <row r="31" spans="1:12" ht="30" x14ac:dyDescent="0.25">
      <c r="A31" s="121">
        <f t="shared" si="2"/>
        <v>1.1900000000000002</v>
      </c>
      <c r="B31" s="41" t="s">
        <v>38</v>
      </c>
      <c r="C31" s="39" t="s">
        <v>226</v>
      </c>
      <c r="D31" s="41" t="s">
        <v>3</v>
      </c>
      <c r="E31" s="40" t="s">
        <v>144</v>
      </c>
      <c r="F31" s="41">
        <v>200</v>
      </c>
      <c r="G31" s="42">
        <v>2.8</v>
      </c>
      <c r="H31" s="43">
        <f t="shared" si="0"/>
        <v>560</v>
      </c>
    </row>
    <row r="32" spans="1:12" ht="30" x14ac:dyDescent="0.25">
      <c r="A32" s="121">
        <f t="shared" si="2"/>
        <v>1.2000000000000002</v>
      </c>
      <c r="B32" s="41" t="s">
        <v>38</v>
      </c>
      <c r="C32" s="39" t="s">
        <v>227</v>
      </c>
      <c r="D32" s="41" t="s">
        <v>3</v>
      </c>
      <c r="E32" s="40" t="s">
        <v>144</v>
      </c>
      <c r="F32" s="41">
        <v>600</v>
      </c>
      <c r="G32" s="42">
        <v>4.5</v>
      </c>
      <c r="H32" s="43">
        <f t="shared" si="0"/>
        <v>2700</v>
      </c>
    </row>
    <row r="33" spans="1:8" ht="30" x14ac:dyDescent="0.25">
      <c r="A33" s="121">
        <f t="shared" si="2"/>
        <v>1.2100000000000002</v>
      </c>
      <c r="B33" s="41" t="s">
        <v>39</v>
      </c>
      <c r="C33" s="39" t="s">
        <v>228</v>
      </c>
      <c r="D33" s="41" t="s">
        <v>3</v>
      </c>
      <c r="E33" s="40" t="s">
        <v>144</v>
      </c>
      <c r="F33" s="41">
        <v>500</v>
      </c>
      <c r="G33" s="42">
        <v>3.2</v>
      </c>
      <c r="H33" s="43">
        <f t="shared" si="0"/>
        <v>1600</v>
      </c>
    </row>
    <row r="34" spans="1:8" x14ac:dyDescent="0.25">
      <c r="A34" s="121">
        <f t="shared" si="2"/>
        <v>1.2200000000000002</v>
      </c>
      <c r="B34" s="41" t="s">
        <v>110</v>
      </c>
      <c r="C34" s="39" t="s">
        <v>109</v>
      </c>
      <c r="D34" s="41" t="s">
        <v>3</v>
      </c>
      <c r="E34" s="89" t="s">
        <v>144</v>
      </c>
      <c r="F34" s="41">
        <v>305</v>
      </c>
      <c r="G34" s="42">
        <v>1.2</v>
      </c>
      <c r="H34" s="43">
        <f t="shared" si="0"/>
        <v>366</v>
      </c>
    </row>
    <row r="35" spans="1:8" ht="23.25" customHeight="1" x14ac:dyDescent="0.25">
      <c r="A35" s="121">
        <f t="shared" si="2"/>
        <v>1.2300000000000002</v>
      </c>
      <c r="B35" s="41"/>
      <c r="C35" s="39" t="s">
        <v>108</v>
      </c>
      <c r="D35" s="41" t="s">
        <v>5</v>
      </c>
      <c r="E35" s="40" t="s">
        <v>144</v>
      </c>
      <c r="F35" s="41">
        <v>100</v>
      </c>
      <c r="G35" s="42">
        <v>2</v>
      </c>
      <c r="H35" s="43">
        <f t="shared" si="0"/>
        <v>200</v>
      </c>
    </row>
    <row r="36" spans="1:8" ht="30" x14ac:dyDescent="0.25">
      <c r="A36" s="121">
        <f t="shared" si="2"/>
        <v>1.2400000000000002</v>
      </c>
      <c r="B36" s="41" t="s">
        <v>111</v>
      </c>
      <c r="C36" s="39" t="s">
        <v>67</v>
      </c>
      <c r="D36" s="41" t="s">
        <v>5</v>
      </c>
      <c r="E36" s="40" t="s">
        <v>144</v>
      </c>
      <c r="F36" s="41">
        <v>380</v>
      </c>
      <c r="G36" s="42">
        <v>1.5</v>
      </c>
      <c r="H36" s="43">
        <f t="shared" si="0"/>
        <v>570</v>
      </c>
    </row>
    <row r="37" spans="1:8" ht="30" x14ac:dyDescent="0.25">
      <c r="A37" s="121">
        <f t="shared" si="2"/>
        <v>1.2500000000000002</v>
      </c>
      <c r="B37" s="41"/>
      <c r="C37" s="39" t="s">
        <v>170</v>
      </c>
      <c r="D37" s="41" t="s">
        <v>171</v>
      </c>
      <c r="E37" s="40" t="s">
        <v>144</v>
      </c>
      <c r="F37" s="41">
        <v>1</v>
      </c>
      <c r="G37" s="42">
        <v>48.3</v>
      </c>
      <c r="H37" s="43">
        <f t="shared" si="0"/>
        <v>48.3</v>
      </c>
    </row>
    <row r="38" spans="1:8" x14ac:dyDescent="0.25">
      <c r="A38" s="121">
        <f t="shared" si="2"/>
        <v>1.2600000000000002</v>
      </c>
      <c r="B38" s="41"/>
      <c r="C38" s="39" t="s">
        <v>175</v>
      </c>
      <c r="D38" s="41" t="s">
        <v>5</v>
      </c>
      <c r="E38" s="40" t="s">
        <v>144</v>
      </c>
      <c r="F38" s="41">
        <v>10</v>
      </c>
      <c r="G38" s="42">
        <v>17</v>
      </c>
      <c r="H38" s="43">
        <f t="shared" si="0"/>
        <v>170</v>
      </c>
    </row>
    <row r="39" spans="1:8" x14ac:dyDescent="0.25">
      <c r="A39" s="121">
        <f t="shared" si="2"/>
        <v>1.2700000000000002</v>
      </c>
      <c r="B39" s="41"/>
      <c r="C39" s="39" t="s">
        <v>205</v>
      </c>
      <c r="D39" s="41" t="s">
        <v>5</v>
      </c>
      <c r="E39" s="40" t="s">
        <v>144</v>
      </c>
      <c r="F39" s="41">
        <v>10</v>
      </c>
      <c r="G39" s="42">
        <v>2.8</v>
      </c>
      <c r="H39" s="43">
        <f t="shared" si="0"/>
        <v>28</v>
      </c>
    </row>
    <row r="40" spans="1:8" ht="73.5" customHeight="1" x14ac:dyDescent="0.25">
      <c r="A40" s="59" t="s">
        <v>229</v>
      </c>
      <c r="B40" s="60"/>
      <c r="C40" s="60"/>
      <c r="D40" s="60"/>
      <c r="E40" s="60"/>
      <c r="F40" s="60"/>
      <c r="G40" s="60"/>
      <c r="H40" s="61"/>
    </row>
    <row r="41" spans="1:8" ht="15.75" thickBot="1" x14ac:dyDescent="0.3">
      <c r="A41" s="123">
        <v>1</v>
      </c>
      <c r="B41" s="124" t="s">
        <v>135</v>
      </c>
      <c r="C41" s="124"/>
      <c r="D41" s="124"/>
      <c r="E41" s="124"/>
      <c r="F41" s="124"/>
      <c r="G41" s="124"/>
      <c r="H41" s="125">
        <f>SUM(H13:H39)</f>
        <v>105597.90000000001</v>
      </c>
    </row>
    <row r="42" spans="1:8" x14ac:dyDescent="0.25">
      <c r="A42" s="64" t="s">
        <v>128</v>
      </c>
      <c r="B42" s="65"/>
      <c r="C42" s="65"/>
      <c r="D42" s="65"/>
      <c r="E42" s="65"/>
      <c r="F42" s="65"/>
      <c r="G42" s="65"/>
      <c r="H42" s="66"/>
    </row>
    <row r="43" spans="1:8" ht="96" customHeight="1" x14ac:dyDescent="0.25">
      <c r="A43" s="37">
        <v>2.1</v>
      </c>
      <c r="B43" s="54" t="s">
        <v>206</v>
      </c>
      <c r="C43" s="39" t="s">
        <v>123</v>
      </c>
      <c r="D43" s="41" t="s">
        <v>12</v>
      </c>
      <c r="E43" s="55" t="s">
        <v>146</v>
      </c>
      <c r="F43" s="41">
        <v>1</v>
      </c>
      <c r="G43" s="42">
        <v>4000</v>
      </c>
      <c r="H43" s="43">
        <v>4000</v>
      </c>
    </row>
    <row r="44" spans="1:8" ht="45" customHeight="1" x14ac:dyDescent="0.25">
      <c r="A44" s="126" t="s">
        <v>124</v>
      </c>
      <c r="B44" s="127"/>
      <c r="C44" s="127"/>
      <c r="D44" s="127"/>
      <c r="E44" s="127"/>
      <c r="F44" s="127"/>
      <c r="G44" s="127"/>
      <c r="H44" s="128"/>
    </row>
    <row r="45" spans="1:8" ht="15.75" thickBot="1" x14ac:dyDescent="0.3">
      <c r="A45" s="62">
        <v>2</v>
      </c>
      <c r="B45" s="49" t="s">
        <v>136</v>
      </c>
      <c r="C45" s="50"/>
      <c r="D45" s="50"/>
      <c r="E45" s="50"/>
      <c r="F45" s="50"/>
      <c r="G45" s="51"/>
      <c r="H45" s="63">
        <f>SUM(H43:H44)</f>
        <v>4000</v>
      </c>
    </row>
    <row r="46" spans="1:8" x14ac:dyDescent="0.25">
      <c r="A46" s="64" t="s">
        <v>4</v>
      </c>
      <c r="B46" s="65"/>
      <c r="C46" s="65"/>
      <c r="D46" s="65"/>
      <c r="E46" s="65"/>
      <c r="F46" s="65"/>
      <c r="G46" s="65"/>
      <c r="H46" s="66"/>
    </row>
    <row r="47" spans="1:8" ht="248.25" customHeight="1" x14ac:dyDescent="0.25">
      <c r="A47" s="115">
        <v>3.1</v>
      </c>
      <c r="B47" s="54" t="s">
        <v>206</v>
      </c>
      <c r="C47" s="39" t="s">
        <v>173</v>
      </c>
      <c r="D47" s="41" t="s">
        <v>5</v>
      </c>
      <c r="E47" s="55" t="s">
        <v>146</v>
      </c>
      <c r="F47" s="41">
        <v>1</v>
      </c>
      <c r="G47" s="42">
        <v>760</v>
      </c>
      <c r="H47" s="43">
        <f>F47*G47</f>
        <v>760</v>
      </c>
    </row>
    <row r="48" spans="1:8" ht="240.75" customHeight="1" x14ac:dyDescent="0.25">
      <c r="A48" s="115">
        <f>+A47+0.1</f>
        <v>3.2</v>
      </c>
      <c r="B48" s="54" t="s">
        <v>206</v>
      </c>
      <c r="C48" s="39" t="s">
        <v>159</v>
      </c>
      <c r="D48" s="41" t="s">
        <v>5</v>
      </c>
      <c r="E48" s="55" t="s">
        <v>146</v>
      </c>
      <c r="F48" s="41">
        <v>2</v>
      </c>
      <c r="G48" s="42">
        <v>490</v>
      </c>
      <c r="H48" s="43">
        <f t="shared" ref="H48:H59" si="3">F48*G48</f>
        <v>980</v>
      </c>
    </row>
    <row r="49" spans="1:9" ht="277.5" customHeight="1" x14ac:dyDescent="0.25">
      <c r="A49" s="115">
        <f>+A48+0.1</f>
        <v>3.3000000000000003</v>
      </c>
      <c r="B49" s="54" t="s">
        <v>206</v>
      </c>
      <c r="C49" s="129" t="s">
        <v>172</v>
      </c>
      <c r="D49" s="41" t="s">
        <v>5</v>
      </c>
      <c r="E49" s="55" t="s">
        <v>146</v>
      </c>
      <c r="F49" s="41">
        <v>1</v>
      </c>
      <c r="G49" s="42">
        <v>600</v>
      </c>
      <c r="H49" s="43">
        <f t="shared" si="3"/>
        <v>600</v>
      </c>
    </row>
    <row r="50" spans="1:9" ht="276.75" customHeight="1" x14ac:dyDescent="0.25">
      <c r="A50" s="115">
        <f>+A49+0.1</f>
        <v>3.4000000000000004</v>
      </c>
      <c r="B50" s="97" t="s">
        <v>206</v>
      </c>
      <c r="C50" s="129" t="s">
        <v>174</v>
      </c>
      <c r="D50" s="41" t="s">
        <v>5</v>
      </c>
      <c r="E50" s="55" t="s">
        <v>146</v>
      </c>
      <c r="F50" s="41">
        <v>2</v>
      </c>
      <c r="G50" s="42">
        <v>330</v>
      </c>
      <c r="H50" s="43">
        <f t="shared" si="3"/>
        <v>660</v>
      </c>
    </row>
    <row r="51" spans="1:9" ht="278.25" customHeight="1" x14ac:dyDescent="0.25">
      <c r="A51" s="115">
        <f>+A50+0.1</f>
        <v>3.5000000000000004</v>
      </c>
      <c r="B51" s="54" t="s">
        <v>206</v>
      </c>
      <c r="C51" s="129" t="s">
        <v>160</v>
      </c>
      <c r="D51" s="41" t="s">
        <v>5</v>
      </c>
      <c r="E51" s="55" t="s">
        <v>146</v>
      </c>
      <c r="F51" s="41">
        <v>3</v>
      </c>
      <c r="G51" s="42">
        <v>340</v>
      </c>
      <c r="H51" s="43">
        <f t="shared" si="3"/>
        <v>1020</v>
      </c>
    </row>
    <row r="52" spans="1:9" ht="276.75" customHeight="1" x14ac:dyDescent="0.25">
      <c r="A52" s="115">
        <f t="shared" ref="A52:A54" si="4">+A51+0.1</f>
        <v>3.6000000000000005</v>
      </c>
      <c r="B52" s="54" t="s">
        <v>206</v>
      </c>
      <c r="C52" s="129" t="s">
        <v>161</v>
      </c>
      <c r="D52" s="41" t="s">
        <v>5</v>
      </c>
      <c r="E52" s="55" t="s">
        <v>146</v>
      </c>
      <c r="F52" s="41">
        <v>3</v>
      </c>
      <c r="G52" s="42">
        <v>320</v>
      </c>
      <c r="H52" s="43">
        <f t="shared" si="3"/>
        <v>960</v>
      </c>
    </row>
    <row r="53" spans="1:9" ht="286.5" customHeight="1" x14ac:dyDescent="0.25">
      <c r="A53" s="115">
        <f t="shared" si="4"/>
        <v>3.7000000000000006</v>
      </c>
      <c r="B53" s="54" t="s">
        <v>206</v>
      </c>
      <c r="C53" s="129" t="s">
        <v>162</v>
      </c>
      <c r="D53" s="41" t="s">
        <v>5</v>
      </c>
      <c r="E53" s="55" t="s">
        <v>146</v>
      </c>
      <c r="F53" s="41">
        <v>3</v>
      </c>
      <c r="G53" s="42">
        <v>380</v>
      </c>
      <c r="H53" s="43">
        <f t="shared" si="3"/>
        <v>1140</v>
      </c>
    </row>
    <row r="54" spans="1:9" ht="203.25" customHeight="1" x14ac:dyDescent="0.25">
      <c r="A54" s="115">
        <f t="shared" si="4"/>
        <v>3.8000000000000007</v>
      </c>
      <c r="B54" s="54" t="s">
        <v>206</v>
      </c>
      <c r="C54" s="39" t="s">
        <v>163</v>
      </c>
      <c r="D54" s="41" t="s">
        <v>3</v>
      </c>
      <c r="E54" s="55" t="s">
        <v>146</v>
      </c>
      <c r="F54" s="41">
        <v>75</v>
      </c>
      <c r="G54" s="42">
        <v>210</v>
      </c>
      <c r="H54" s="43">
        <f t="shared" si="3"/>
        <v>15750</v>
      </c>
    </row>
    <row r="55" spans="1:9" ht="169.5" customHeight="1" x14ac:dyDescent="0.25">
      <c r="A55" s="130">
        <f>+A54+0.1</f>
        <v>3.9000000000000008</v>
      </c>
      <c r="B55" s="54" t="s">
        <v>206</v>
      </c>
      <c r="C55" s="39" t="s">
        <v>164</v>
      </c>
      <c r="D55" s="41" t="s">
        <v>5</v>
      </c>
      <c r="E55" s="55" t="s">
        <v>146</v>
      </c>
      <c r="F55" s="41">
        <v>1</v>
      </c>
      <c r="G55" s="42">
        <v>2000</v>
      </c>
      <c r="H55" s="43">
        <f t="shared" si="3"/>
        <v>2000</v>
      </c>
    </row>
    <row r="56" spans="1:9" ht="30" x14ac:dyDescent="0.25">
      <c r="A56" s="121">
        <v>3.1</v>
      </c>
      <c r="B56" s="54" t="s">
        <v>206</v>
      </c>
      <c r="C56" s="39" t="s">
        <v>69</v>
      </c>
      <c r="D56" s="41" t="s">
        <v>14</v>
      </c>
      <c r="E56" s="55" t="s">
        <v>146</v>
      </c>
      <c r="F56" s="56">
        <v>3</v>
      </c>
      <c r="G56" s="57">
        <v>11</v>
      </c>
      <c r="H56" s="43">
        <f t="shared" si="3"/>
        <v>33</v>
      </c>
    </row>
    <row r="57" spans="1:9" ht="30" x14ac:dyDescent="0.25">
      <c r="A57" s="121">
        <f t="shared" ref="A57:A59" si="5">+A56+0.01</f>
        <v>3.11</v>
      </c>
      <c r="B57" s="54" t="s">
        <v>206</v>
      </c>
      <c r="C57" s="39" t="s">
        <v>83</v>
      </c>
      <c r="D57" s="41" t="s">
        <v>5</v>
      </c>
      <c r="E57" s="55" t="s">
        <v>146</v>
      </c>
      <c r="F57" s="56">
        <v>48</v>
      </c>
      <c r="G57" s="57">
        <v>20</v>
      </c>
      <c r="H57" s="43">
        <f t="shared" si="3"/>
        <v>960</v>
      </c>
    </row>
    <row r="58" spans="1:9" ht="30" x14ac:dyDescent="0.25">
      <c r="A58" s="121">
        <f t="shared" si="5"/>
        <v>3.1199999999999997</v>
      </c>
      <c r="B58" s="54" t="s">
        <v>206</v>
      </c>
      <c r="C58" s="39" t="s">
        <v>85</v>
      </c>
      <c r="D58" s="41" t="s">
        <v>5</v>
      </c>
      <c r="E58" s="55" t="s">
        <v>146</v>
      </c>
      <c r="F58" s="56">
        <v>10</v>
      </c>
      <c r="G58" s="57">
        <v>14</v>
      </c>
      <c r="H58" s="43">
        <f t="shared" si="3"/>
        <v>140</v>
      </c>
    </row>
    <row r="59" spans="1:9" x14ac:dyDescent="0.25">
      <c r="A59" s="121">
        <f t="shared" si="5"/>
        <v>3.1299999999999994</v>
      </c>
      <c r="B59" s="54" t="s">
        <v>206</v>
      </c>
      <c r="C59" s="58" t="s">
        <v>70</v>
      </c>
      <c r="D59" s="41" t="s">
        <v>52</v>
      </c>
      <c r="E59" s="55" t="s">
        <v>146</v>
      </c>
      <c r="F59" s="56">
        <v>6</v>
      </c>
      <c r="G59" s="57">
        <v>16</v>
      </c>
      <c r="H59" s="43">
        <f t="shared" si="3"/>
        <v>96</v>
      </c>
    </row>
    <row r="60" spans="1:9" ht="80.25" customHeight="1" x14ac:dyDescent="0.25">
      <c r="A60" s="59" t="s">
        <v>177</v>
      </c>
      <c r="B60" s="60"/>
      <c r="C60" s="60"/>
      <c r="D60" s="60"/>
      <c r="E60" s="60"/>
      <c r="F60" s="60"/>
      <c r="G60" s="60"/>
      <c r="H60" s="61"/>
    </row>
    <row r="61" spans="1:9" s="53" customFormat="1" ht="15.75" thickBot="1" x14ac:dyDescent="0.3">
      <c r="A61" s="62">
        <v>3</v>
      </c>
      <c r="B61" s="49" t="s">
        <v>137</v>
      </c>
      <c r="C61" s="50"/>
      <c r="D61" s="50"/>
      <c r="E61" s="50"/>
      <c r="F61" s="50"/>
      <c r="G61" s="51"/>
      <c r="H61" s="63">
        <f>SUM(H47:H59)</f>
        <v>25099</v>
      </c>
    </row>
    <row r="62" spans="1:9" ht="15" customHeight="1" x14ac:dyDescent="0.25">
      <c r="A62" s="64" t="s">
        <v>131</v>
      </c>
      <c r="B62" s="65"/>
      <c r="C62" s="65"/>
      <c r="D62" s="65"/>
      <c r="E62" s="65"/>
      <c r="F62" s="65"/>
      <c r="G62" s="65"/>
      <c r="H62" s="66"/>
    </row>
    <row r="63" spans="1:9" ht="45" x14ac:dyDescent="0.25">
      <c r="A63" s="130">
        <v>4.0999999999999996</v>
      </c>
      <c r="B63" s="54" t="s">
        <v>206</v>
      </c>
      <c r="C63" s="39" t="s">
        <v>107</v>
      </c>
      <c r="D63" s="41" t="s">
        <v>5</v>
      </c>
      <c r="E63" s="55" t="s">
        <v>146</v>
      </c>
      <c r="F63" s="41">
        <v>6</v>
      </c>
      <c r="G63" s="42">
        <v>120</v>
      </c>
      <c r="H63" s="43">
        <f>F63*G63</f>
        <v>720</v>
      </c>
    </row>
    <row r="64" spans="1:9" ht="154.5" customHeight="1" x14ac:dyDescent="0.25">
      <c r="A64" s="130">
        <f>+A63+0.1</f>
        <v>4.1999999999999993</v>
      </c>
      <c r="B64" s="54" t="s">
        <v>206</v>
      </c>
      <c r="C64" s="39" t="s">
        <v>220</v>
      </c>
      <c r="D64" s="41" t="s">
        <v>5</v>
      </c>
      <c r="E64" s="55" t="s">
        <v>146</v>
      </c>
      <c r="F64" s="41">
        <v>34</v>
      </c>
      <c r="G64" s="42">
        <v>120</v>
      </c>
      <c r="H64" s="43">
        <f t="shared" ref="H64:H83" si="6">F64*G64</f>
        <v>4080</v>
      </c>
      <c r="I64" s="117"/>
    </row>
    <row r="65" spans="1:10" ht="106.5" customHeight="1" x14ac:dyDescent="0.25">
      <c r="A65" s="130">
        <f t="shared" ref="A65:A71" si="7">+A64+0.1</f>
        <v>4.2999999999999989</v>
      </c>
      <c r="B65" s="54" t="s">
        <v>206</v>
      </c>
      <c r="C65" s="39" t="s">
        <v>178</v>
      </c>
      <c r="D65" s="41" t="s">
        <v>5</v>
      </c>
      <c r="E65" s="55" t="s">
        <v>146</v>
      </c>
      <c r="F65" s="41">
        <v>16</v>
      </c>
      <c r="G65" s="42">
        <v>110</v>
      </c>
      <c r="H65" s="43">
        <f t="shared" si="6"/>
        <v>1760</v>
      </c>
      <c r="I65" s="117"/>
    </row>
    <row r="66" spans="1:10" ht="48.75" customHeight="1" x14ac:dyDescent="0.25">
      <c r="A66" s="130">
        <f t="shared" si="7"/>
        <v>4.3999999999999986</v>
      </c>
      <c r="B66" s="54" t="s">
        <v>206</v>
      </c>
      <c r="C66" s="39" t="s">
        <v>57</v>
      </c>
      <c r="D66" s="41" t="s">
        <v>5</v>
      </c>
      <c r="E66" s="55" t="s">
        <v>146</v>
      </c>
      <c r="F66" s="41">
        <v>33</v>
      </c>
      <c r="G66" s="57">
        <v>90</v>
      </c>
      <c r="H66" s="43">
        <f t="shared" si="6"/>
        <v>2970</v>
      </c>
      <c r="I66" s="116"/>
    </row>
    <row r="67" spans="1:10" ht="67.5" customHeight="1" x14ac:dyDescent="0.25">
      <c r="A67" s="130">
        <f t="shared" si="7"/>
        <v>4.4999999999999982</v>
      </c>
      <c r="B67" s="54" t="s">
        <v>206</v>
      </c>
      <c r="C67" s="39" t="s">
        <v>181</v>
      </c>
      <c r="D67" s="41" t="s">
        <v>12</v>
      </c>
      <c r="E67" s="55" t="s">
        <v>146</v>
      </c>
      <c r="F67" s="41">
        <v>1</v>
      </c>
      <c r="G67" s="42">
        <v>1500</v>
      </c>
      <c r="H67" s="43">
        <f t="shared" si="6"/>
        <v>1500</v>
      </c>
      <c r="I67" s="116"/>
    </row>
    <row r="68" spans="1:10" ht="45" x14ac:dyDescent="0.25">
      <c r="A68" s="130">
        <f t="shared" si="7"/>
        <v>4.5999999999999979</v>
      </c>
      <c r="B68" s="54" t="s">
        <v>206</v>
      </c>
      <c r="C68" s="39" t="s">
        <v>53</v>
      </c>
      <c r="D68" s="41" t="s">
        <v>5</v>
      </c>
      <c r="E68" s="55" t="s">
        <v>146</v>
      </c>
      <c r="F68" s="41">
        <v>1</v>
      </c>
      <c r="G68" s="42">
        <v>1500</v>
      </c>
      <c r="H68" s="43">
        <f t="shared" si="6"/>
        <v>1500</v>
      </c>
      <c r="I68" s="117"/>
      <c r="J68" s="116"/>
    </row>
    <row r="69" spans="1:10" ht="111.75" customHeight="1" x14ac:dyDescent="0.25">
      <c r="A69" s="130">
        <f t="shared" si="7"/>
        <v>4.6999999999999975</v>
      </c>
      <c r="B69" s="54" t="s">
        <v>206</v>
      </c>
      <c r="C69" s="39" t="s">
        <v>179</v>
      </c>
      <c r="D69" s="41" t="s">
        <v>5</v>
      </c>
      <c r="E69" s="55" t="s">
        <v>146</v>
      </c>
      <c r="F69" s="41">
        <v>1</v>
      </c>
      <c r="G69" s="42">
        <v>3000</v>
      </c>
      <c r="H69" s="43">
        <f t="shared" si="6"/>
        <v>3000</v>
      </c>
      <c r="I69" s="117"/>
      <c r="J69" s="116"/>
    </row>
    <row r="70" spans="1:10" ht="45" x14ac:dyDescent="0.25">
      <c r="A70" s="130">
        <f t="shared" si="7"/>
        <v>4.7999999999999972</v>
      </c>
      <c r="B70" s="54" t="s">
        <v>206</v>
      </c>
      <c r="C70" s="39" t="s">
        <v>50</v>
      </c>
      <c r="D70" s="41" t="s">
        <v>5</v>
      </c>
      <c r="E70" s="55" t="s">
        <v>146</v>
      </c>
      <c r="F70" s="41">
        <v>1</v>
      </c>
      <c r="G70" s="42">
        <v>2000</v>
      </c>
      <c r="H70" s="43">
        <f t="shared" si="6"/>
        <v>2000</v>
      </c>
      <c r="I70" s="117"/>
    </row>
    <row r="71" spans="1:10" ht="70.5" customHeight="1" x14ac:dyDescent="0.25">
      <c r="A71" s="130">
        <f t="shared" si="7"/>
        <v>4.8999999999999968</v>
      </c>
      <c r="B71" s="54" t="s">
        <v>206</v>
      </c>
      <c r="C71" s="39" t="s">
        <v>180</v>
      </c>
      <c r="D71" s="41" t="s">
        <v>12</v>
      </c>
      <c r="E71" s="55" t="s">
        <v>146</v>
      </c>
      <c r="F71" s="41">
        <v>1</v>
      </c>
      <c r="G71" s="42">
        <v>1500</v>
      </c>
      <c r="H71" s="43">
        <f t="shared" si="6"/>
        <v>1500</v>
      </c>
    </row>
    <row r="72" spans="1:10" ht="45" x14ac:dyDescent="0.25">
      <c r="A72" s="121">
        <v>4.0999999999999996</v>
      </c>
      <c r="B72" s="54" t="s">
        <v>206</v>
      </c>
      <c r="C72" s="39" t="s">
        <v>182</v>
      </c>
      <c r="D72" s="41" t="s">
        <v>5</v>
      </c>
      <c r="E72" s="55" t="s">
        <v>146</v>
      </c>
      <c r="F72" s="41">
        <v>4</v>
      </c>
      <c r="G72" s="42">
        <v>1200</v>
      </c>
      <c r="H72" s="43">
        <f t="shared" si="6"/>
        <v>4800</v>
      </c>
    </row>
    <row r="73" spans="1:10" ht="49.5" customHeight="1" x14ac:dyDescent="0.25">
      <c r="A73" s="121">
        <f>+A72+0.01</f>
        <v>4.1099999999999994</v>
      </c>
      <c r="B73" s="54" t="s">
        <v>206</v>
      </c>
      <c r="C73" s="39" t="s">
        <v>125</v>
      </c>
      <c r="D73" s="41" t="s">
        <v>5</v>
      </c>
      <c r="E73" s="55" t="s">
        <v>146</v>
      </c>
      <c r="F73" s="41">
        <v>3</v>
      </c>
      <c r="G73" s="42">
        <v>1300</v>
      </c>
      <c r="H73" s="43">
        <f t="shared" si="6"/>
        <v>3900</v>
      </c>
      <c r="I73" s="119"/>
    </row>
    <row r="74" spans="1:10" ht="66.75" customHeight="1" x14ac:dyDescent="0.25">
      <c r="A74" s="121">
        <f t="shared" ref="A74:A83" si="8">+A73+0.01</f>
        <v>4.1199999999999992</v>
      </c>
      <c r="B74" s="54" t="s">
        <v>206</v>
      </c>
      <c r="C74" s="39" t="s">
        <v>183</v>
      </c>
      <c r="D74" s="41" t="s">
        <v>5</v>
      </c>
      <c r="E74" s="55" t="s">
        <v>146</v>
      </c>
      <c r="F74" s="41">
        <v>3</v>
      </c>
      <c r="G74" s="42">
        <v>1100</v>
      </c>
      <c r="H74" s="43">
        <f t="shared" si="6"/>
        <v>3300</v>
      </c>
    </row>
    <row r="75" spans="1:10" ht="66.75" customHeight="1" x14ac:dyDescent="0.25">
      <c r="A75" s="121">
        <f t="shared" si="8"/>
        <v>4.129999999999999</v>
      </c>
      <c r="B75" s="54" t="s">
        <v>206</v>
      </c>
      <c r="C75" s="39" t="s">
        <v>184</v>
      </c>
      <c r="D75" s="41" t="s">
        <v>5</v>
      </c>
      <c r="E75" s="55" t="s">
        <v>146</v>
      </c>
      <c r="F75" s="41">
        <v>4</v>
      </c>
      <c r="G75" s="42">
        <v>900</v>
      </c>
      <c r="H75" s="43">
        <f t="shared" si="6"/>
        <v>3600</v>
      </c>
    </row>
    <row r="76" spans="1:10" ht="48" customHeight="1" x14ac:dyDescent="0.25">
      <c r="A76" s="121">
        <f t="shared" si="8"/>
        <v>4.1399999999999988</v>
      </c>
      <c r="B76" s="54" t="s">
        <v>206</v>
      </c>
      <c r="C76" s="39" t="s">
        <v>119</v>
      </c>
      <c r="D76" s="41" t="s">
        <v>3</v>
      </c>
      <c r="E76" s="55" t="s">
        <v>146</v>
      </c>
      <c r="F76" s="41">
        <v>70</v>
      </c>
      <c r="G76" s="42">
        <v>3.2</v>
      </c>
      <c r="H76" s="43">
        <f t="shared" si="6"/>
        <v>224</v>
      </c>
    </row>
    <row r="77" spans="1:10" ht="45" x14ac:dyDescent="0.25">
      <c r="A77" s="121">
        <f t="shared" si="8"/>
        <v>4.1499999999999986</v>
      </c>
      <c r="B77" s="54" t="s">
        <v>206</v>
      </c>
      <c r="C77" s="39" t="s">
        <v>185</v>
      </c>
      <c r="D77" s="41" t="s">
        <v>5</v>
      </c>
      <c r="E77" s="55" t="s">
        <v>146</v>
      </c>
      <c r="F77" s="41">
        <v>24</v>
      </c>
      <c r="G77" s="42">
        <v>22</v>
      </c>
      <c r="H77" s="43">
        <f t="shared" si="6"/>
        <v>528</v>
      </c>
      <c r="I77" s="116"/>
    </row>
    <row r="78" spans="1:10" ht="45" x14ac:dyDescent="0.25">
      <c r="A78" s="121">
        <f t="shared" si="8"/>
        <v>4.1599999999999984</v>
      </c>
      <c r="B78" s="54" t="s">
        <v>206</v>
      </c>
      <c r="C78" s="39" t="s">
        <v>186</v>
      </c>
      <c r="D78" s="41" t="s">
        <v>5</v>
      </c>
      <c r="E78" s="55" t="s">
        <v>146</v>
      </c>
      <c r="F78" s="41">
        <v>30</v>
      </c>
      <c r="G78" s="42">
        <v>22</v>
      </c>
      <c r="H78" s="43">
        <f t="shared" si="6"/>
        <v>660</v>
      </c>
      <c r="I78" s="117"/>
      <c r="J78" s="116"/>
    </row>
    <row r="79" spans="1:10" ht="45" x14ac:dyDescent="0.25">
      <c r="A79" s="121">
        <f t="shared" si="8"/>
        <v>4.1699999999999982</v>
      </c>
      <c r="B79" s="54" t="s">
        <v>206</v>
      </c>
      <c r="C79" s="39" t="s">
        <v>71</v>
      </c>
      <c r="D79" s="41" t="s">
        <v>3</v>
      </c>
      <c r="E79" s="55" t="s">
        <v>146</v>
      </c>
      <c r="F79" s="41">
        <v>110</v>
      </c>
      <c r="G79" s="42">
        <v>6</v>
      </c>
      <c r="H79" s="43">
        <f t="shared" si="6"/>
        <v>660</v>
      </c>
      <c r="I79" s="116"/>
    </row>
    <row r="80" spans="1:10" ht="93" customHeight="1" x14ac:dyDescent="0.25">
      <c r="A80" s="121">
        <f t="shared" si="8"/>
        <v>4.1799999999999979</v>
      </c>
      <c r="B80" s="54" t="s">
        <v>206</v>
      </c>
      <c r="C80" s="39" t="s">
        <v>221</v>
      </c>
      <c r="D80" s="41" t="s">
        <v>5</v>
      </c>
      <c r="E80" s="55" t="s">
        <v>146</v>
      </c>
      <c r="F80" s="41">
        <v>6</v>
      </c>
      <c r="G80" s="42">
        <v>60</v>
      </c>
      <c r="H80" s="43">
        <f t="shared" si="6"/>
        <v>360</v>
      </c>
      <c r="I80" s="117"/>
      <c r="J80" s="116"/>
    </row>
    <row r="81" spans="1:10" ht="45" x14ac:dyDescent="0.25">
      <c r="A81" s="121">
        <f t="shared" si="8"/>
        <v>4.1899999999999977</v>
      </c>
      <c r="B81" s="54" t="s">
        <v>206</v>
      </c>
      <c r="C81" s="39" t="s">
        <v>154</v>
      </c>
      <c r="D81" s="41" t="s">
        <v>3</v>
      </c>
      <c r="E81" s="55" t="s">
        <v>146</v>
      </c>
      <c r="F81" s="41">
        <v>50</v>
      </c>
      <c r="G81" s="42">
        <v>5</v>
      </c>
      <c r="H81" s="43">
        <f t="shared" si="6"/>
        <v>250</v>
      </c>
    </row>
    <row r="82" spans="1:10" ht="45" x14ac:dyDescent="0.25">
      <c r="A82" s="121">
        <f t="shared" si="8"/>
        <v>4.1999999999999975</v>
      </c>
      <c r="B82" s="54" t="s">
        <v>206</v>
      </c>
      <c r="C82" s="39" t="s">
        <v>187</v>
      </c>
      <c r="D82" s="41" t="s">
        <v>5</v>
      </c>
      <c r="E82" s="55" t="s">
        <v>146</v>
      </c>
      <c r="F82" s="41">
        <v>10</v>
      </c>
      <c r="G82" s="42">
        <v>40</v>
      </c>
      <c r="H82" s="43">
        <f t="shared" si="6"/>
        <v>400</v>
      </c>
    </row>
    <row r="83" spans="1:10" ht="53.25" customHeight="1" x14ac:dyDescent="0.25">
      <c r="A83" s="121">
        <f t="shared" si="8"/>
        <v>4.2099999999999973</v>
      </c>
      <c r="B83" s="54" t="s">
        <v>206</v>
      </c>
      <c r="C83" s="69" t="s">
        <v>72</v>
      </c>
      <c r="D83" s="41" t="s">
        <v>3</v>
      </c>
      <c r="E83" s="55" t="s">
        <v>146</v>
      </c>
      <c r="F83" s="41">
        <v>96</v>
      </c>
      <c r="G83" s="42">
        <v>4.0999999999999996</v>
      </c>
      <c r="H83" s="43">
        <f t="shared" si="6"/>
        <v>393.59999999999997</v>
      </c>
    </row>
    <row r="84" spans="1:10" s="53" customFormat="1" ht="15.75" thickBot="1" x14ac:dyDescent="0.3">
      <c r="A84" s="92">
        <v>4</v>
      </c>
      <c r="B84" s="49" t="s">
        <v>132</v>
      </c>
      <c r="C84" s="50"/>
      <c r="D84" s="50"/>
      <c r="E84" s="50"/>
      <c r="F84" s="50"/>
      <c r="G84" s="51"/>
      <c r="H84" s="131">
        <f>SUM(H63:H83)</f>
        <v>38105.599999999999</v>
      </c>
    </row>
    <row r="85" spans="1:10" x14ac:dyDescent="0.25">
      <c r="A85" s="32" t="s">
        <v>138</v>
      </c>
      <c r="B85" s="33"/>
      <c r="C85" s="33"/>
      <c r="D85" s="33"/>
      <c r="E85" s="33"/>
      <c r="F85" s="33"/>
      <c r="G85" s="33"/>
      <c r="H85" s="34"/>
    </row>
    <row r="86" spans="1:10" ht="105" x14ac:dyDescent="0.25">
      <c r="A86" s="132">
        <v>5.0999999999999996</v>
      </c>
      <c r="B86" s="54" t="s">
        <v>206</v>
      </c>
      <c r="C86" s="39" t="s">
        <v>55</v>
      </c>
      <c r="D86" s="41" t="s">
        <v>5</v>
      </c>
      <c r="E86" s="55" t="s">
        <v>146</v>
      </c>
      <c r="F86" s="41">
        <v>1</v>
      </c>
      <c r="G86" s="42">
        <v>1400</v>
      </c>
      <c r="H86" s="43">
        <f>F86*G86</f>
        <v>1400</v>
      </c>
    </row>
    <row r="87" spans="1:10" ht="45" customHeight="1" x14ac:dyDescent="0.25">
      <c r="A87" s="132">
        <f>+A86+0.1</f>
        <v>5.1999999999999993</v>
      </c>
      <c r="B87" s="54" t="s">
        <v>206</v>
      </c>
      <c r="C87" s="39" t="s">
        <v>165</v>
      </c>
      <c r="D87" s="41" t="s">
        <v>5</v>
      </c>
      <c r="E87" s="55" t="s">
        <v>146</v>
      </c>
      <c r="F87" s="41">
        <v>1</v>
      </c>
      <c r="G87" s="42">
        <v>300</v>
      </c>
      <c r="H87" s="43">
        <f t="shared" ref="H87:H88" si="9">F87*G87</f>
        <v>300</v>
      </c>
    </row>
    <row r="88" spans="1:10" ht="141.75" customHeight="1" x14ac:dyDescent="0.25">
      <c r="A88" s="132">
        <f>+A87+0.1</f>
        <v>5.2999999999999989</v>
      </c>
      <c r="B88" s="54" t="s">
        <v>206</v>
      </c>
      <c r="C88" s="39" t="s">
        <v>155</v>
      </c>
      <c r="D88" s="41" t="s">
        <v>12</v>
      </c>
      <c r="E88" s="55" t="s">
        <v>146</v>
      </c>
      <c r="F88" s="41">
        <v>1</v>
      </c>
      <c r="G88" s="42">
        <v>1000</v>
      </c>
      <c r="H88" s="43">
        <f t="shared" si="9"/>
        <v>1000</v>
      </c>
    </row>
    <row r="89" spans="1:10" s="53" customFormat="1" ht="15.75" thickBot="1" x14ac:dyDescent="0.3">
      <c r="A89" s="62">
        <v>5</v>
      </c>
      <c r="B89" s="49" t="s">
        <v>139</v>
      </c>
      <c r="C89" s="50"/>
      <c r="D89" s="50"/>
      <c r="E89" s="50"/>
      <c r="F89" s="50"/>
      <c r="G89" s="51"/>
      <c r="H89" s="131">
        <f>SUM(H86:H88)</f>
        <v>2700</v>
      </c>
    </row>
    <row r="90" spans="1:10" x14ac:dyDescent="0.25">
      <c r="A90" s="64" t="s">
        <v>140</v>
      </c>
      <c r="B90" s="65"/>
      <c r="C90" s="65"/>
      <c r="D90" s="65"/>
      <c r="E90" s="65"/>
      <c r="F90" s="65"/>
      <c r="G90" s="65"/>
      <c r="H90" s="66"/>
    </row>
    <row r="91" spans="1:10" ht="48.75" customHeight="1" x14ac:dyDescent="0.25">
      <c r="A91" s="130">
        <v>6.1</v>
      </c>
      <c r="B91" s="54" t="s">
        <v>206</v>
      </c>
      <c r="C91" s="39" t="s">
        <v>56</v>
      </c>
      <c r="D91" s="41" t="s">
        <v>5</v>
      </c>
      <c r="E91" s="55" t="s">
        <v>146</v>
      </c>
      <c r="F91" s="41">
        <v>4</v>
      </c>
      <c r="G91" s="42">
        <v>130</v>
      </c>
      <c r="H91" s="43">
        <f>F91*G91</f>
        <v>520</v>
      </c>
    </row>
    <row r="92" spans="1:10" ht="135" x14ac:dyDescent="0.25">
      <c r="A92" s="130">
        <f>+A91+0.1</f>
        <v>6.1999999999999993</v>
      </c>
      <c r="B92" s="54" t="s">
        <v>206</v>
      </c>
      <c r="C92" s="39" t="s">
        <v>224</v>
      </c>
      <c r="D92" s="41" t="s">
        <v>5</v>
      </c>
      <c r="E92" s="55" t="s">
        <v>146</v>
      </c>
      <c r="F92" s="41">
        <v>16</v>
      </c>
      <c r="G92" s="42">
        <v>110</v>
      </c>
      <c r="H92" s="43">
        <f t="shared" ref="H92:H106" si="10">F92*G92</f>
        <v>1760</v>
      </c>
    </row>
    <row r="93" spans="1:10" ht="109.5" customHeight="1" x14ac:dyDescent="0.25">
      <c r="A93" s="130">
        <f t="shared" ref="A93:A99" si="11">+A92+0.1</f>
        <v>6.2999999999999989</v>
      </c>
      <c r="B93" s="54" t="s">
        <v>206</v>
      </c>
      <c r="C93" s="39" t="s">
        <v>188</v>
      </c>
      <c r="D93" s="41" t="s">
        <v>5</v>
      </c>
      <c r="E93" s="55" t="s">
        <v>146</v>
      </c>
      <c r="F93" s="41">
        <v>14</v>
      </c>
      <c r="G93" s="42">
        <v>100</v>
      </c>
      <c r="H93" s="43">
        <f t="shared" si="10"/>
        <v>1400</v>
      </c>
    </row>
    <row r="94" spans="1:10" ht="50.25" customHeight="1" x14ac:dyDescent="0.25">
      <c r="A94" s="130">
        <f t="shared" si="11"/>
        <v>6.3999999999999986</v>
      </c>
      <c r="B94" s="54" t="s">
        <v>206</v>
      </c>
      <c r="C94" s="39" t="s">
        <v>58</v>
      </c>
      <c r="D94" s="41" t="s">
        <v>5</v>
      </c>
      <c r="E94" s="55" t="s">
        <v>146</v>
      </c>
      <c r="F94" s="41">
        <v>24</v>
      </c>
      <c r="G94" s="57">
        <v>70</v>
      </c>
      <c r="H94" s="43">
        <f t="shared" si="10"/>
        <v>1680</v>
      </c>
    </row>
    <row r="95" spans="1:10" ht="30" x14ac:dyDescent="0.25">
      <c r="A95" s="130">
        <f t="shared" si="11"/>
        <v>6.4999999999999982</v>
      </c>
      <c r="B95" s="54" t="s">
        <v>206</v>
      </c>
      <c r="C95" s="39" t="s">
        <v>189</v>
      </c>
      <c r="D95" s="41" t="s">
        <v>3</v>
      </c>
      <c r="E95" s="55" t="s">
        <v>146</v>
      </c>
      <c r="F95" s="41">
        <v>70</v>
      </c>
      <c r="G95" s="42">
        <v>10</v>
      </c>
      <c r="H95" s="43">
        <f t="shared" si="10"/>
        <v>700</v>
      </c>
      <c r="I95" s="116"/>
    </row>
    <row r="96" spans="1:10" ht="30" x14ac:dyDescent="0.25">
      <c r="A96" s="130">
        <f t="shared" si="11"/>
        <v>6.5999999999999979</v>
      </c>
      <c r="B96" s="54" t="s">
        <v>206</v>
      </c>
      <c r="C96" s="39" t="s">
        <v>59</v>
      </c>
      <c r="D96" s="41" t="s">
        <v>5</v>
      </c>
      <c r="E96" s="55" t="s">
        <v>146</v>
      </c>
      <c r="F96" s="41">
        <v>3</v>
      </c>
      <c r="G96" s="42">
        <v>400</v>
      </c>
      <c r="H96" s="43">
        <f t="shared" si="10"/>
        <v>1200</v>
      </c>
      <c r="I96" s="117"/>
      <c r="J96" s="116"/>
    </row>
    <row r="97" spans="1:11" ht="54" customHeight="1" x14ac:dyDescent="0.25">
      <c r="A97" s="130">
        <f t="shared" si="11"/>
        <v>6.6999999999999975</v>
      </c>
      <c r="B97" s="54" t="s">
        <v>206</v>
      </c>
      <c r="C97" s="39" t="s">
        <v>60</v>
      </c>
      <c r="D97" s="41" t="s">
        <v>5</v>
      </c>
      <c r="E97" s="55" t="s">
        <v>146</v>
      </c>
      <c r="F97" s="41">
        <v>3</v>
      </c>
      <c r="G97" s="42">
        <v>100</v>
      </c>
      <c r="H97" s="43">
        <f t="shared" si="10"/>
        <v>300</v>
      </c>
      <c r="I97" s="116"/>
    </row>
    <row r="98" spans="1:11" ht="30" x14ac:dyDescent="0.25">
      <c r="A98" s="130">
        <f t="shared" si="11"/>
        <v>6.7999999999999972</v>
      </c>
      <c r="B98" s="54" t="s">
        <v>206</v>
      </c>
      <c r="C98" s="39" t="s">
        <v>190</v>
      </c>
      <c r="D98" s="41" t="s">
        <v>5</v>
      </c>
      <c r="E98" s="55" t="s">
        <v>146</v>
      </c>
      <c r="F98" s="41">
        <v>1</v>
      </c>
      <c r="G98" s="42">
        <v>200</v>
      </c>
      <c r="H98" s="43">
        <f t="shared" si="10"/>
        <v>200</v>
      </c>
    </row>
    <row r="99" spans="1:11" ht="30" x14ac:dyDescent="0.25">
      <c r="A99" s="130">
        <f t="shared" si="11"/>
        <v>6.8999999999999968</v>
      </c>
      <c r="B99" s="54" t="s">
        <v>206</v>
      </c>
      <c r="C99" s="39" t="s">
        <v>73</v>
      </c>
      <c r="D99" s="41" t="s">
        <v>5</v>
      </c>
      <c r="E99" s="55" t="s">
        <v>146</v>
      </c>
      <c r="F99" s="41">
        <v>12</v>
      </c>
      <c r="G99" s="42">
        <v>17</v>
      </c>
      <c r="H99" s="43">
        <f t="shared" si="10"/>
        <v>204</v>
      </c>
    </row>
    <row r="100" spans="1:11" ht="45" x14ac:dyDescent="0.25">
      <c r="A100" s="121">
        <v>6.1</v>
      </c>
      <c r="B100" s="54" t="s">
        <v>206</v>
      </c>
      <c r="C100" s="39" t="s">
        <v>74</v>
      </c>
      <c r="D100" s="41" t="s">
        <v>3</v>
      </c>
      <c r="E100" s="55" t="s">
        <v>146</v>
      </c>
      <c r="F100" s="41">
        <v>24</v>
      </c>
      <c r="G100" s="42">
        <v>5</v>
      </c>
      <c r="H100" s="43">
        <f t="shared" si="10"/>
        <v>120</v>
      </c>
    </row>
    <row r="101" spans="1:11" ht="87" customHeight="1" x14ac:dyDescent="0.25">
      <c r="A101" s="121">
        <f>+A100+0.01</f>
        <v>6.1099999999999994</v>
      </c>
      <c r="B101" s="54" t="s">
        <v>206</v>
      </c>
      <c r="C101" s="39" t="s">
        <v>222</v>
      </c>
      <c r="D101" s="41" t="s">
        <v>5</v>
      </c>
      <c r="E101" s="55" t="s">
        <v>146</v>
      </c>
      <c r="F101" s="41">
        <v>4</v>
      </c>
      <c r="G101" s="42">
        <v>60</v>
      </c>
      <c r="H101" s="43">
        <f t="shared" si="10"/>
        <v>240</v>
      </c>
    </row>
    <row r="102" spans="1:11" ht="45" x14ac:dyDescent="0.25">
      <c r="A102" s="121">
        <f t="shared" ref="A102:A106" si="12">+A101+0.01</f>
        <v>6.1199999999999992</v>
      </c>
      <c r="B102" s="54" t="s">
        <v>206</v>
      </c>
      <c r="C102" s="39" t="s">
        <v>156</v>
      </c>
      <c r="D102" s="41" t="s">
        <v>3</v>
      </c>
      <c r="E102" s="55" t="s">
        <v>146</v>
      </c>
      <c r="F102" s="41">
        <v>36</v>
      </c>
      <c r="G102" s="42">
        <v>6</v>
      </c>
      <c r="H102" s="43">
        <f t="shared" si="10"/>
        <v>216</v>
      </c>
    </row>
    <row r="103" spans="1:11" ht="45" x14ac:dyDescent="0.25">
      <c r="A103" s="121">
        <f t="shared" si="12"/>
        <v>6.129999999999999</v>
      </c>
      <c r="B103" s="54" t="s">
        <v>206</v>
      </c>
      <c r="C103" s="39" t="s">
        <v>216</v>
      </c>
      <c r="D103" s="41" t="s">
        <v>3</v>
      </c>
      <c r="E103" s="55" t="s">
        <v>146</v>
      </c>
      <c r="F103" s="41">
        <v>60</v>
      </c>
      <c r="G103" s="42">
        <v>5</v>
      </c>
      <c r="H103" s="43">
        <f t="shared" si="10"/>
        <v>300</v>
      </c>
    </row>
    <row r="104" spans="1:11" ht="75" x14ac:dyDescent="0.25">
      <c r="A104" s="121">
        <f t="shared" si="12"/>
        <v>6.1399999999999988</v>
      </c>
      <c r="B104" s="54" t="s">
        <v>206</v>
      </c>
      <c r="C104" s="39" t="s">
        <v>75</v>
      </c>
      <c r="D104" s="41" t="s">
        <v>5</v>
      </c>
      <c r="E104" s="55" t="s">
        <v>146</v>
      </c>
      <c r="F104" s="41">
        <v>6</v>
      </c>
      <c r="G104" s="42">
        <v>120</v>
      </c>
      <c r="H104" s="43">
        <f t="shared" si="10"/>
        <v>720</v>
      </c>
    </row>
    <row r="105" spans="1:11" ht="30" x14ac:dyDescent="0.25">
      <c r="A105" s="121">
        <f t="shared" si="12"/>
        <v>6.1499999999999986</v>
      </c>
      <c r="B105" s="54" t="s">
        <v>206</v>
      </c>
      <c r="C105" s="39" t="s">
        <v>54</v>
      </c>
      <c r="D105" s="41" t="s">
        <v>5</v>
      </c>
      <c r="E105" s="55" t="s">
        <v>146</v>
      </c>
      <c r="F105" s="41">
        <v>4</v>
      </c>
      <c r="G105" s="42">
        <v>40</v>
      </c>
      <c r="H105" s="43">
        <f t="shared" si="10"/>
        <v>160</v>
      </c>
    </row>
    <row r="106" spans="1:11" ht="45" x14ac:dyDescent="0.25">
      <c r="A106" s="121">
        <f t="shared" si="12"/>
        <v>6.1599999999999984</v>
      </c>
      <c r="B106" s="54" t="s">
        <v>206</v>
      </c>
      <c r="C106" s="39" t="s">
        <v>76</v>
      </c>
      <c r="D106" s="41" t="s">
        <v>3</v>
      </c>
      <c r="E106" s="55" t="s">
        <v>146</v>
      </c>
      <c r="F106" s="41">
        <v>24</v>
      </c>
      <c r="G106" s="42">
        <v>4.0999999999999996</v>
      </c>
      <c r="H106" s="43">
        <f t="shared" si="10"/>
        <v>98.399999999999991</v>
      </c>
    </row>
    <row r="107" spans="1:11" s="53" customFormat="1" ht="15.75" thickBot="1" x14ac:dyDescent="0.3">
      <c r="A107" s="62">
        <v>6</v>
      </c>
      <c r="B107" s="49" t="s">
        <v>141</v>
      </c>
      <c r="C107" s="50"/>
      <c r="D107" s="50"/>
      <c r="E107" s="50"/>
      <c r="F107" s="50"/>
      <c r="G107" s="51"/>
      <c r="H107" s="63">
        <f>SUM(H91:H106)</f>
        <v>9818.4</v>
      </c>
    </row>
    <row r="108" spans="1:11" ht="18.75" customHeight="1" thickBot="1" x14ac:dyDescent="0.3">
      <c r="A108" s="133" t="s">
        <v>148</v>
      </c>
      <c r="B108" s="134"/>
      <c r="C108" s="134"/>
      <c r="D108" s="134"/>
      <c r="E108" s="134"/>
      <c r="F108" s="134"/>
      <c r="G108" s="135"/>
      <c r="H108" s="75">
        <f>SUM(H41+H45+H61+H84+H89+H107)</f>
        <v>185320.90000000002</v>
      </c>
      <c r="K108" s="76"/>
    </row>
  </sheetData>
  <mergeCells count="21">
    <mergeCell ref="A6:H7"/>
    <mergeCell ref="A44:H44"/>
    <mergeCell ref="A60:H60"/>
    <mergeCell ref="A85:H85"/>
    <mergeCell ref="A90:H90"/>
    <mergeCell ref="A10:H10"/>
    <mergeCell ref="A108:G108"/>
    <mergeCell ref="A2:H2"/>
    <mergeCell ref="A3:H3"/>
    <mergeCell ref="A4:H4"/>
    <mergeCell ref="B41:G41"/>
    <mergeCell ref="B45:G45"/>
    <mergeCell ref="B61:G61"/>
    <mergeCell ref="B84:G84"/>
    <mergeCell ref="B89:G89"/>
    <mergeCell ref="B107:G107"/>
    <mergeCell ref="A12:H12"/>
    <mergeCell ref="A42:H42"/>
    <mergeCell ref="A46:H46"/>
    <mergeCell ref="A62:H62"/>
    <mergeCell ref="A40:H40"/>
  </mergeCells>
  <pageMargins left="0.70866141732283472" right="0.70866141732283472" top="0.74803149606299213" bottom="0.74803149606299213" header="0.31496062992125984" footer="0.31496062992125984"/>
  <pageSetup paperSize="9" scale="1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78"/>
  <sheetViews>
    <sheetView view="pageBreakPreview" topLeftCell="A4" zoomScale="85" zoomScaleNormal="55" zoomScaleSheetLayoutView="85" workbookViewId="0">
      <selection activeCell="A13" sqref="A13:H73"/>
    </sheetView>
  </sheetViews>
  <sheetFormatPr baseColWidth="10" defaultRowHeight="15" x14ac:dyDescent="0.25"/>
  <cols>
    <col min="1" max="1" width="6.42578125" style="2" customWidth="1"/>
    <col min="2" max="2" width="22.42578125" style="2" customWidth="1"/>
    <col min="3" max="3" width="54.140625" style="2" customWidth="1"/>
    <col min="4" max="4" width="11" style="2" customWidth="1"/>
    <col min="5" max="5" width="10.140625" style="2" customWidth="1"/>
    <col min="6" max="6" width="10.7109375" style="2" customWidth="1"/>
    <col min="7" max="7" width="10.85546875" style="18" customWidth="1"/>
    <col min="8" max="8" width="14.28515625" style="18" customWidth="1"/>
    <col min="9" max="9" width="11.85546875" style="2" bestFit="1" customWidth="1"/>
    <col min="10" max="16384" width="11.42578125" style="2"/>
  </cols>
  <sheetData>
    <row r="2" spans="1:8" ht="21" x14ac:dyDescent="0.35">
      <c r="B2" s="77" t="s">
        <v>11</v>
      </c>
      <c r="C2" s="77"/>
      <c r="D2" s="77"/>
      <c r="E2" s="77"/>
      <c r="F2" s="77"/>
      <c r="G2" s="77"/>
      <c r="H2" s="77"/>
    </row>
    <row r="3" spans="1:8" x14ac:dyDescent="0.25">
      <c r="B3" s="1" t="s">
        <v>20</v>
      </c>
      <c r="C3" s="1"/>
      <c r="D3" s="1"/>
      <c r="E3" s="1"/>
      <c r="F3" s="1"/>
      <c r="G3" s="1"/>
      <c r="H3" s="1"/>
    </row>
    <row r="4" spans="1:8" x14ac:dyDescent="0.25">
      <c r="B4" s="1" t="s">
        <v>9</v>
      </c>
      <c r="C4" s="1"/>
      <c r="D4" s="1"/>
      <c r="E4" s="1"/>
      <c r="F4" s="1"/>
      <c r="G4" s="1"/>
      <c r="H4" s="1"/>
    </row>
    <row r="5" spans="1:8" x14ac:dyDescent="0.25">
      <c r="B5" s="1"/>
      <c r="C5" s="1"/>
      <c r="D5" s="1"/>
      <c r="E5" s="1"/>
      <c r="F5" s="1"/>
      <c r="G5" s="1"/>
      <c r="H5" s="1"/>
    </row>
    <row r="6" spans="1:8" x14ac:dyDescent="0.25">
      <c r="B6" s="78" t="s">
        <v>10</v>
      </c>
      <c r="C6" s="78"/>
      <c r="D6" s="78"/>
      <c r="E6" s="78"/>
      <c r="F6" s="78"/>
      <c r="G6" s="78"/>
      <c r="H6" s="78"/>
    </row>
    <row r="7" spans="1:8" x14ac:dyDescent="0.25">
      <c r="B7" s="12"/>
      <c r="C7" s="12"/>
      <c r="D7" s="12"/>
      <c r="E7" s="12"/>
      <c r="F7" s="12"/>
      <c r="G7" s="13"/>
      <c r="H7" s="13"/>
    </row>
    <row r="8" spans="1:8" ht="15" customHeight="1" x14ac:dyDescent="0.25">
      <c r="B8" s="14" t="s">
        <v>15</v>
      </c>
      <c r="C8" s="15"/>
      <c r="D8" s="15"/>
      <c r="E8" s="15"/>
      <c r="F8" s="15"/>
      <c r="G8" s="15"/>
      <c r="H8" s="15"/>
    </row>
    <row r="9" spans="1:8" ht="37.5" customHeight="1" x14ac:dyDescent="0.25">
      <c r="B9" s="15"/>
      <c r="C9" s="15"/>
      <c r="D9" s="15"/>
      <c r="E9" s="15"/>
      <c r="F9" s="15"/>
      <c r="G9" s="15"/>
      <c r="H9" s="15"/>
    </row>
    <row r="10" spans="1:8" ht="23.25" x14ac:dyDescent="0.35">
      <c r="B10" s="16"/>
      <c r="C10" s="16"/>
      <c r="D10" s="16"/>
      <c r="E10" s="16"/>
      <c r="F10" s="16"/>
      <c r="G10" s="17"/>
      <c r="H10" s="17"/>
    </row>
    <row r="11" spans="1:8" ht="23.25" x14ac:dyDescent="0.35">
      <c r="F11" s="16"/>
      <c r="G11" s="17"/>
      <c r="H11" s="17"/>
    </row>
    <row r="12" spans="1:8" ht="15.75" thickBot="1" x14ac:dyDescent="0.3"/>
    <row r="13" spans="1:8" ht="15.75" thickBot="1" x14ac:dyDescent="0.3">
      <c r="A13" s="79" t="s">
        <v>231</v>
      </c>
      <c r="B13" s="80"/>
      <c r="C13" s="80"/>
      <c r="D13" s="80"/>
      <c r="E13" s="80"/>
      <c r="F13" s="80"/>
      <c r="G13" s="80"/>
      <c r="H13" s="81"/>
    </row>
    <row r="14" spans="1:8" ht="15" customHeight="1" x14ac:dyDescent="0.25">
      <c r="A14" s="82" t="s">
        <v>0</v>
      </c>
      <c r="B14" s="82" t="s">
        <v>26</v>
      </c>
      <c r="C14" s="83" t="s">
        <v>1</v>
      </c>
      <c r="D14" s="84" t="s">
        <v>143</v>
      </c>
      <c r="E14" s="83" t="s">
        <v>8</v>
      </c>
      <c r="F14" s="83" t="s">
        <v>2</v>
      </c>
      <c r="G14" s="85" t="s">
        <v>7</v>
      </c>
      <c r="H14" s="85" t="s">
        <v>6</v>
      </c>
    </row>
    <row r="15" spans="1:8" ht="31.5" customHeight="1" thickBot="1" x14ac:dyDescent="0.3">
      <c r="A15" s="86"/>
      <c r="B15" s="86"/>
      <c r="C15" s="87"/>
      <c r="D15" s="84"/>
      <c r="E15" s="87"/>
      <c r="F15" s="87"/>
      <c r="G15" s="88"/>
      <c r="H15" s="88"/>
    </row>
    <row r="16" spans="1:8" x14ac:dyDescent="0.25">
      <c r="A16" s="32" t="s">
        <v>129</v>
      </c>
      <c r="B16" s="33"/>
      <c r="C16" s="33"/>
      <c r="D16" s="33"/>
      <c r="E16" s="33"/>
      <c r="F16" s="33"/>
      <c r="G16" s="33"/>
      <c r="H16" s="34"/>
    </row>
    <row r="17" spans="1:10" ht="79.5" customHeight="1" x14ac:dyDescent="0.25">
      <c r="A17" s="37">
        <v>1.1000000000000001</v>
      </c>
      <c r="B17" s="58"/>
      <c r="C17" s="39" t="s">
        <v>191</v>
      </c>
      <c r="D17" s="40" t="s">
        <v>144</v>
      </c>
      <c r="E17" s="41" t="s">
        <v>5</v>
      </c>
      <c r="F17" s="41">
        <v>1</v>
      </c>
      <c r="G17" s="42">
        <v>6000</v>
      </c>
      <c r="H17" s="43">
        <f t="shared" ref="H17:H35" si="0">PRODUCT(F17:G17)</f>
        <v>6000</v>
      </c>
      <c r="J17" s="76"/>
    </row>
    <row r="18" spans="1:10" ht="22.5" customHeight="1" x14ac:dyDescent="0.25">
      <c r="A18" s="37">
        <f t="shared" ref="A18:A25" si="1">+A17+0.1</f>
        <v>1.2000000000000002</v>
      </c>
      <c r="B18" s="58"/>
      <c r="C18" s="39" t="s">
        <v>192</v>
      </c>
      <c r="D18" s="89" t="s">
        <v>144</v>
      </c>
      <c r="E18" s="41" t="s">
        <v>5</v>
      </c>
      <c r="F18" s="41">
        <v>1</v>
      </c>
      <c r="G18" s="42">
        <v>900</v>
      </c>
      <c r="H18" s="43">
        <f t="shared" si="0"/>
        <v>900</v>
      </c>
      <c r="J18" s="76"/>
    </row>
    <row r="19" spans="1:10" ht="31.5" customHeight="1" x14ac:dyDescent="0.25">
      <c r="A19" s="37">
        <f t="shared" si="1"/>
        <v>1.3000000000000003</v>
      </c>
      <c r="B19" s="41" t="s">
        <v>40</v>
      </c>
      <c r="C19" s="39" t="s">
        <v>193</v>
      </c>
      <c r="D19" s="89" t="s">
        <v>144</v>
      </c>
      <c r="E19" s="41" t="s">
        <v>5</v>
      </c>
      <c r="F19" s="41">
        <v>1</v>
      </c>
      <c r="G19" s="42">
        <v>345</v>
      </c>
      <c r="H19" s="43">
        <f t="shared" si="0"/>
        <v>345</v>
      </c>
      <c r="J19" s="76"/>
    </row>
    <row r="20" spans="1:10" ht="55.5" customHeight="1" x14ac:dyDescent="0.25">
      <c r="A20" s="37">
        <f t="shared" si="1"/>
        <v>1.4000000000000004</v>
      </c>
      <c r="B20" s="41" t="s">
        <v>41</v>
      </c>
      <c r="C20" s="39" t="s">
        <v>218</v>
      </c>
      <c r="D20" s="40" t="s">
        <v>144</v>
      </c>
      <c r="E20" s="41" t="s">
        <v>5</v>
      </c>
      <c r="F20" s="41">
        <v>1</v>
      </c>
      <c r="G20" s="42">
        <v>600</v>
      </c>
      <c r="H20" s="43">
        <f t="shared" si="0"/>
        <v>600</v>
      </c>
      <c r="J20" s="76"/>
    </row>
    <row r="21" spans="1:10" ht="33.75" customHeight="1" x14ac:dyDescent="0.25">
      <c r="A21" s="37">
        <f t="shared" si="1"/>
        <v>1.5000000000000004</v>
      </c>
      <c r="B21" s="41" t="s">
        <v>113</v>
      </c>
      <c r="C21" s="39" t="s">
        <v>106</v>
      </c>
      <c r="D21" s="40" t="s">
        <v>144</v>
      </c>
      <c r="E21" s="41" t="s">
        <v>5</v>
      </c>
      <c r="F21" s="41">
        <v>8</v>
      </c>
      <c r="G21" s="42">
        <v>25</v>
      </c>
      <c r="H21" s="43">
        <f t="shared" si="0"/>
        <v>200</v>
      </c>
      <c r="J21" s="76"/>
    </row>
    <row r="22" spans="1:10" ht="33.75" customHeight="1" x14ac:dyDescent="0.25">
      <c r="A22" s="37">
        <f t="shared" si="1"/>
        <v>1.6000000000000005</v>
      </c>
      <c r="B22" s="41" t="s">
        <v>114</v>
      </c>
      <c r="C22" s="39" t="s">
        <v>194</v>
      </c>
      <c r="D22" s="40" t="s">
        <v>144</v>
      </c>
      <c r="E22" s="41" t="s">
        <v>5</v>
      </c>
      <c r="F22" s="41">
        <v>5</v>
      </c>
      <c r="G22" s="42">
        <v>30</v>
      </c>
      <c r="H22" s="43">
        <f t="shared" si="0"/>
        <v>150</v>
      </c>
      <c r="J22" s="76"/>
    </row>
    <row r="23" spans="1:10" ht="36.75" customHeight="1" x14ac:dyDescent="0.25">
      <c r="A23" s="37">
        <f t="shared" si="1"/>
        <v>1.7000000000000006</v>
      </c>
      <c r="B23" s="41" t="s">
        <v>115</v>
      </c>
      <c r="C23" s="39" t="s">
        <v>51</v>
      </c>
      <c r="D23" s="40" t="s">
        <v>144</v>
      </c>
      <c r="E23" s="41" t="s">
        <v>5</v>
      </c>
      <c r="F23" s="41">
        <v>1</v>
      </c>
      <c r="G23" s="42">
        <v>30</v>
      </c>
      <c r="H23" s="43">
        <f t="shared" si="0"/>
        <v>30</v>
      </c>
      <c r="J23" s="76"/>
    </row>
    <row r="24" spans="1:10" ht="38.25" customHeight="1" x14ac:dyDescent="0.25">
      <c r="A24" s="37">
        <f t="shared" si="1"/>
        <v>1.8000000000000007</v>
      </c>
      <c r="B24" s="41" t="s">
        <v>116</v>
      </c>
      <c r="C24" s="39" t="s">
        <v>202</v>
      </c>
      <c r="D24" s="40" t="s">
        <v>144</v>
      </c>
      <c r="E24" s="41" t="s">
        <v>5</v>
      </c>
      <c r="F24" s="41">
        <v>1</v>
      </c>
      <c r="G24" s="42">
        <v>40</v>
      </c>
      <c r="H24" s="43">
        <f t="shared" si="0"/>
        <v>40</v>
      </c>
      <c r="J24" s="76"/>
    </row>
    <row r="25" spans="1:10" ht="37.5" customHeight="1" x14ac:dyDescent="0.25">
      <c r="A25" s="37">
        <f t="shared" si="1"/>
        <v>1.9000000000000008</v>
      </c>
      <c r="B25" s="41" t="s">
        <v>117</v>
      </c>
      <c r="C25" s="39" t="s">
        <v>77</v>
      </c>
      <c r="D25" s="40" t="s">
        <v>144</v>
      </c>
      <c r="E25" s="41" t="s">
        <v>5</v>
      </c>
      <c r="F25" s="41">
        <v>2</v>
      </c>
      <c r="G25" s="42">
        <v>45</v>
      </c>
      <c r="H25" s="43">
        <f t="shared" si="0"/>
        <v>90</v>
      </c>
      <c r="J25" s="76"/>
    </row>
    <row r="26" spans="1:10" ht="37.5" customHeight="1" x14ac:dyDescent="0.25">
      <c r="A26" s="90">
        <v>1.1000000000000001</v>
      </c>
      <c r="B26" s="41" t="s">
        <v>118</v>
      </c>
      <c r="C26" s="39" t="s">
        <v>203</v>
      </c>
      <c r="D26" s="40" t="s">
        <v>144</v>
      </c>
      <c r="E26" s="41" t="s">
        <v>5</v>
      </c>
      <c r="F26" s="41">
        <v>1</v>
      </c>
      <c r="G26" s="42">
        <v>55</v>
      </c>
      <c r="H26" s="43">
        <f t="shared" si="0"/>
        <v>55</v>
      </c>
      <c r="J26" s="76"/>
    </row>
    <row r="27" spans="1:10" ht="47.25" customHeight="1" x14ac:dyDescent="0.25">
      <c r="A27" s="90">
        <f>+A26+0.01</f>
        <v>1.1100000000000001</v>
      </c>
      <c r="B27" s="41" t="s">
        <v>43</v>
      </c>
      <c r="C27" s="47" t="s">
        <v>47</v>
      </c>
      <c r="D27" s="40" t="s">
        <v>144</v>
      </c>
      <c r="E27" s="41" t="s">
        <v>5</v>
      </c>
      <c r="F27" s="41">
        <v>1</v>
      </c>
      <c r="G27" s="42">
        <v>1800</v>
      </c>
      <c r="H27" s="43">
        <f t="shared" si="0"/>
        <v>1800</v>
      </c>
      <c r="J27" s="76"/>
    </row>
    <row r="28" spans="1:10" ht="27.75" customHeight="1" x14ac:dyDescent="0.25">
      <c r="A28" s="90">
        <f t="shared" ref="A28:A35" si="2">+A27+0.01</f>
        <v>1.1200000000000001</v>
      </c>
      <c r="B28" s="41" t="s">
        <v>22</v>
      </c>
      <c r="C28" s="39" t="s">
        <v>48</v>
      </c>
      <c r="D28" s="40" t="s">
        <v>144</v>
      </c>
      <c r="E28" s="41" t="s">
        <v>5</v>
      </c>
      <c r="F28" s="41">
        <v>10</v>
      </c>
      <c r="G28" s="42">
        <v>160</v>
      </c>
      <c r="H28" s="43">
        <f t="shared" ref="H28:H31" si="3">PRODUCT(F28:G28)</f>
        <v>1600</v>
      </c>
      <c r="J28" s="76"/>
    </row>
    <row r="29" spans="1:10" ht="49.5" customHeight="1" x14ac:dyDescent="0.25">
      <c r="A29" s="90">
        <f t="shared" si="2"/>
        <v>1.1300000000000001</v>
      </c>
      <c r="B29" s="41" t="s">
        <v>25</v>
      </c>
      <c r="C29" s="39" t="s">
        <v>87</v>
      </c>
      <c r="D29" s="40" t="s">
        <v>144</v>
      </c>
      <c r="E29" s="41" t="s">
        <v>5</v>
      </c>
      <c r="F29" s="41">
        <v>25</v>
      </c>
      <c r="G29" s="42">
        <v>40</v>
      </c>
      <c r="H29" s="43">
        <f t="shared" si="3"/>
        <v>1000</v>
      </c>
      <c r="J29" s="76"/>
    </row>
    <row r="30" spans="1:10" ht="46.5" customHeight="1" x14ac:dyDescent="0.25">
      <c r="A30" s="90">
        <f t="shared" si="2"/>
        <v>1.1400000000000001</v>
      </c>
      <c r="B30" s="41" t="s">
        <v>25</v>
      </c>
      <c r="C30" s="39" t="s">
        <v>78</v>
      </c>
      <c r="D30" s="40" t="s">
        <v>144</v>
      </c>
      <c r="E30" s="41" t="s">
        <v>5</v>
      </c>
      <c r="F30" s="41">
        <v>10</v>
      </c>
      <c r="G30" s="42">
        <v>36</v>
      </c>
      <c r="H30" s="43">
        <f t="shared" ref="H30" si="4">PRODUCT(F30:G30)</f>
        <v>360</v>
      </c>
      <c r="J30" s="76"/>
    </row>
    <row r="31" spans="1:10" ht="33.75" customHeight="1" x14ac:dyDescent="0.25">
      <c r="A31" s="90">
        <f t="shared" si="2"/>
        <v>1.1500000000000001</v>
      </c>
      <c r="B31" s="41" t="s">
        <v>23</v>
      </c>
      <c r="C31" s="39" t="s">
        <v>88</v>
      </c>
      <c r="D31" s="40" t="s">
        <v>144</v>
      </c>
      <c r="E31" s="41" t="s">
        <v>3</v>
      </c>
      <c r="F31" s="41">
        <v>150</v>
      </c>
      <c r="G31" s="42">
        <v>10</v>
      </c>
      <c r="H31" s="43">
        <f t="shared" si="3"/>
        <v>1500</v>
      </c>
      <c r="J31" s="76"/>
    </row>
    <row r="32" spans="1:10" ht="33.75" customHeight="1" x14ac:dyDescent="0.25">
      <c r="A32" s="90">
        <f t="shared" si="2"/>
        <v>1.1600000000000001</v>
      </c>
      <c r="B32" s="41" t="s">
        <v>21</v>
      </c>
      <c r="C32" s="39" t="s">
        <v>79</v>
      </c>
      <c r="D32" s="40" t="s">
        <v>144</v>
      </c>
      <c r="E32" s="41" t="s">
        <v>5</v>
      </c>
      <c r="F32" s="41">
        <v>30</v>
      </c>
      <c r="G32" s="42">
        <v>90</v>
      </c>
      <c r="H32" s="43">
        <f t="shared" si="0"/>
        <v>2700</v>
      </c>
      <c r="J32" s="76"/>
    </row>
    <row r="33" spans="1:10" ht="42" customHeight="1" x14ac:dyDescent="0.25">
      <c r="A33" s="90">
        <f t="shared" si="2"/>
        <v>1.1700000000000002</v>
      </c>
      <c r="B33" s="41" t="s">
        <v>21</v>
      </c>
      <c r="C33" s="39" t="s">
        <v>195</v>
      </c>
      <c r="D33" s="40" t="s">
        <v>144</v>
      </c>
      <c r="E33" s="41" t="s">
        <v>5</v>
      </c>
      <c r="F33" s="41">
        <v>12</v>
      </c>
      <c r="G33" s="42">
        <v>80</v>
      </c>
      <c r="H33" s="43">
        <f t="shared" si="0"/>
        <v>960</v>
      </c>
      <c r="J33" s="76"/>
    </row>
    <row r="34" spans="1:10" ht="35.25" customHeight="1" x14ac:dyDescent="0.25">
      <c r="A34" s="90">
        <f t="shared" si="2"/>
        <v>1.1800000000000002</v>
      </c>
      <c r="B34" s="41" t="s">
        <v>24</v>
      </c>
      <c r="C34" s="39" t="s">
        <v>80</v>
      </c>
      <c r="D34" s="40" t="s">
        <v>144</v>
      </c>
      <c r="E34" s="41" t="s">
        <v>5</v>
      </c>
      <c r="F34" s="41">
        <v>6</v>
      </c>
      <c r="G34" s="42">
        <v>22</v>
      </c>
      <c r="H34" s="43">
        <f t="shared" si="0"/>
        <v>132</v>
      </c>
      <c r="J34" s="76"/>
    </row>
    <row r="35" spans="1:10" ht="28.5" customHeight="1" x14ac:dyDescent="0.25">
      <c r="A35" s="90">
        <f t="shared" si="2"/>
        <v>1.1900000000000002</v>
      </c>
      <c r="B35" s="91" t="s">
        <v>42</v>
      </c>
      <c r="C35" s="39" t="s">
        <v>49</v>
      </c>
      <c r="D35" s="40" t="s">
        <v>144</v>
      </c>
      <c r="E35" s="41" t="s">
        <v>5</v>
      </c>
      <c r="F35" s="41">
        <v>10</v>
      </c>
      <c r="G35" s="42">
        <v>11</v>
      </c>
      <c r="H35" s="43">
        <f t="shared" si="0"/>
        <v>110</v>
      </c>
      <c r="J35" s="76"/>
    </row>
    <row r="36" spans="1:10" s="53" customFormat="1" ht="15" customHeight="1" thickBot="1" x14ac:dyDescent="0.3">
      <c r="A36" s="48">
        <v>1</v>
      </c>
      <c r="B36" s="49" t="s">
        <v>150</v>
      </c>
      <c r="C36" s="50"/>
      <c r="D36" s="50"/>
      <c r="E36" s="50"/>
      <c r="F36" s="50"/>
      <c r="G36" s="51"/>
      <c r="H36" s="52">
        <f>SUM(H17:H35)</f>
        <v>18572</v>
      </c>
    </row>
    <row r="37" spans="1:10" x14ac:dyDescent="0.25">
      <c r="A37" s="64" t="s">
        <v>128</v>
      </c>
      <c r="B37" s="65"/>
      <c r="C37" s="65"/>
      <c r="D37" s="65"/>
      <c r="E37" s="65"/>
      <c r="F37" s="65"/>
      <c r="G37" s="65"/>
      <c r="H37" s="66"/>
    </row>
    <row r="38" spans="1:10" ht="81.75" customHeight="1" x14ac:dyDescent="0.25">
      <c r="A38" s="37">
        <v>2.1</v>
      </c>
      <c r="B38" s="54" t="str">
        <f>+IF(A38&gt;0,"N/A","")</f>
        <v>N/A</v>
      </c>
      <c r="C38" s="39" t="s">
        <v>89</v>
      </c>
      <c r="D38" s="55" t="s">
        <v>146</v>
      </c>
      <c r="E38" s="41" t="s">
        <v>5</v>
      </c>
      <c r="F38" s="41">
        <v>1</v>
      </c>
      <c r="G38" s="42">
        <v>5000</v>
      </c>
      <c r="H38" s="43">
        <f>PRODUCT(F38:G38)</f>
        <v>5000</v>
      </c>
    </row>
    <row r="39" spans="1:10" ht="56.25" customHeight="1" x14ac:dyDescent="0.25">
      <c r="A39" s="59" t="s">
        <v>124</v>
      </c>
      <c r="B39" s="60"/>
      <c r="C39" s="60"/>
      <c r="D39" s="60"/>
      <c r="E39" s="60"/>
      <c r="F39" s="60"/>
      <c r="G39" s="60"/>
      <c r="H39" s="61"/>
    </row>
    <row r="40" spans="1:10" ht="24.75" customHeight="1" thickBot="1" x14ac:dyDescent="0.3">
      <c r="A40" s="92">
        <v>2</v>
      </c>
      <c r="B40" s="93" t="s">
        <v>127</v>
      </c>
      <c r="C40" s="94"/>
      <c r="D40" s="94"/>
      <c r="E40" s="94"/>
      <c r="F40" s="94"/>
      <c r="G40" s="95"/>
      <c r="H40" s="63">
        <f>SUM(H38:H39)</f>
        <v>5000</v>
      </c>
    </row>
    <row r="41" spans="1:10" x14ac:dyDescent="0.25">
      <c r="A41" s="64" t="s">
        <v>4</v>
      </c>
      <c r="B41" s="65"/>
      <c r="C41" s="65"/>
      <c r="D41" s="65"/>
      <c r="E41" s="65"/>
      <c r="F41" s="65"/>
      <c r="G41" s="65"/>
      <c r="H41" s="66"/>
    </row>
    <row r="42" spans="1:10" ht="275.25" customHeight="1" x14ac:dyDescent="0.25">
      <c r="A42" s="37">
        <v>3.1</v>
      </c>
      <c r="B42" s="54" t="str">
        <f>+IF(A42&gt;0,"N/A","")</f>
        <v>N/A</v>
      </c>
      <c r="C42" s="39" t="s">
        <v>213</v>
      </c>
      <c r="D42" s="55" t="s">
        <v>146</v>
      </c>
      <c r="E42" s="41" t="s">
        <v>5</v>
      </c>
      <c r="F42" s="41">
        <v>3</v>
      </c>
      <c r="G42" s="42">
        <v>490</v>
      </c>
      <c r="H42" s="43">
        <f t="shared" ref="H42:H43" si="5">PRODUCT(F42:G42)</f>
        <v>1470</v>
      </c>
    </row>
    <row r="43" spans="1:10" ht="291.75" customHeight="1" x14ac:dyDescent="0.25">
      <c r="A43" s="37">
        <f>+A42+0.1</f>
        <v>3.2</v>
      </c>
      <c r="B43" s="54" t="str">
        <f t="shared" ref="B43:B49" si="6">+IF(A43&gt;0,"N/A","")</f>
        <v>N/A</v>
      </c>
      <c r="C43" s="96" t="s">
        <v>214</v>
      </c>
      <c r="D43" s="55" t="s">
        <v>146</v>
      </c>
      <c r="E43" s="41" t="s">
        <v>5</v>
      </c>
      <c r="F43" s="41">
        <v>3</v>
      </c>
      <c r="G43" s="42">
        <v>340</v>
      </c>
      <c r="H43" s="43">
        <f t="shared" si="5"/>
        <v>1020</v>
      </c>
    </row>
    <row r="44" spans="1:10" ht="190.5" customHeight="1" x14ac:dyDescent="0.25">
      <c r="A44" s="37">
        <f>+A43+0.1</f>
        <v>3.3000000000000003</v>
      </c>
      <c r="B44" s="54" t="str">
        <f t="shared" si="6"/>
        <v>N/A</v>
      </c>
      <c r="C44" s="39" t="s">
        <v>166</v>
      </c>
      <c r="D44" s="55" t="s">
        <v>146</v>
      </c>
      <c r="E44" s="41" t="s">
        <v>3</v>
      </c>
      <c r="F44" s="41">
        <v>50</v>
      </c>
      <c r="G44" s="42">
        <v>225</v>
      </c>
      <c r="H44" s="43">
        <f>PRODUCT(F44:G44)</f>
        <v>11250</v>
      </c>
    </row>
    <row r="45" spans="1:10" ht="19.5" customHeight="1" x14ac:dyDescent="0.25">
      <c r="A45" s="44">
        <f t="shared" ref="A45:A49" si="7">+A44+0.1</f>
        <v>3.4000000000000004</v>
      </c>
      <c r="B45" s="97" t="str">
        <f t="shared" si="6"/>
        <v>N/A</v>
      </c>
      <c r="C45" s="39" t="s">
        <v>81</v>
      </c>
      <c r="D45" s="39"/>
      <c r="E45" s="41" t="s">
        <v>52</v>
      </c>
      <c r="F45" s="56">
        <v>1</v>
      </c>
      <c r="G45" s="57">
        <v>12</v>
      </c>
      <c r="H45" s="43">
        <f t="shared" ref="H45" si="8">PRODUCT(F45:G45)</f>
        <v>12</v>
      </c>
    </row>
    <row r="46" spans="1:10" ht="145.5" customHeight="1" x14ac:dyDescent="0.25">
      <c r="A46" s="37">
        <f t="shared" si="7"/>
        <v>3.5000000000000004</v>
      </c>
      <c r="B46" s="54" t="str">
        <f t="shared" si="6"/>
        <v>N/A</v>
      </c>
      <c r="C46" s="39" t="s">
        <v>158</v>
      </c>
      <c r="D46" s="39"/>
      <c r="E46" s="56" t="s">
        <v>5</v>
      </c>
      <c r="F46" s="56">
        <v>8</v>
      </c>
      <c r="G46" s="57">
        <v>72</v>
      </c>
      <c r="H46" s="43">
        <f t="shared" ref="H46" si="9">PRODUCT(F46:G46)</f>
        <v>576</v>
      </c>
    </row>
    <row r="47" spans="1:10" ht="30" x14ac:dyDescent="0.25">
      <c r="A47" s="37">
        <f t="shared" si="7"/>
        <v>3.6000000000000005</v>
      </c>
      <c r="B47" s="54" t="str">
        <f t="shared" si="6"/>
        <v>N/A</v>
      </c>
      <c r="C47" s="39" t="s">
        <v>83</v>
      </c>
      <c r="D47" s="55" t="s">
        <v>146</v>
      </c>
      <c r="E47" s="41" t="s">
        <v>5</v>
      </c>
      <c r="F47" s="56">
        <v>24</v>
      </c>
      <c r="G47" s="57">
        <v>20</v>
      </c>
      <c r="H47" s="43">
        <f t="shared" ref="H47:H49" si="10">PRODUCT(F47:G47)</f>
        <v>480</v>
      </c>
    </row>
    <row r="48" spans="1:10" ht="30" x14ac:dyDescent="0.25">
      <c r="A48" s="37">
        <f t="shared" si="7"/>
        <v>3.7000000000000006</v>
      </c>
      <c r="B48" s="54" t="str">
        <f t="shared" si="6"/>
        <v>N/A</v>
      </c>
      <c r="C48" s="39" t="s">
        <v>82</v>
      </c>
      <c r="D48" s="55" t="s">
        <v>146</v>
      </c>
      <c r="E48" s="41" t="s">
        <v>5</v>
      </c>
      <c r="F48" s="56">
        <v>8</v>
      </c>
      <c r="G48" s="57">
        <v>14</v>
      </c>
      <c r="H48" s="43">
        <f t="shared" si="10"/>
        <v>112</v>
      </c>
    </row>
    <row r="49" spans="1:8" x14ac:dyDescent="0.25">
      <c r="A49" s="44">
        <f t="shared" si="7"/>
        <v>3.8000000000000007</v>
      </c>
      <c r="B49" s="54" t="str">
        <f t="shared" si="6"/>
        <v>N/A</v>
      </c>
      <c r="C49" s="58" t="s">
        <v>84</v>
      </c>
      <c r="D49" s="55" t="s">
        <v>146</v>
      </c>
      <c r="E49" s="41" t="s">
        <v>52</v>
      </c>
      <c r="F49" s="56">
        <v>15</v>
      </c>
      <c r="G49" s="57">
        <v>16</v>
      </c>
      <c r="H49" s="43">
        <f t="shared" si="10"/>
        <v>240</v>
      </c>
    </row>
    <row r="50" spans="1:8" ht="66.75" customHeight="1" x14ac:dyDescent="0.25">
      <c r="A50" s="59" t="s">
        <v>196</v>
      </c>
      <c r="B50" s="60"/>
      <c r="C50" s="60"/>
      <c r="D50" s="60"/>
      <c r="E50" s="60"/>
      <c r="F50" s="60"/>
      <c r="G50" s="60"/>
      <c r="H50" s="61"/>
    </row>
    <row r="51" spans="1:8" s="53" customFormat="1" ht="15.75" thickBot="1" x14ac:dyDescent="0.3">
      <c r="A51" s="62">
        <v>3</v>
      </c>
      <c r="B51" s="49" t="s">
        <v>130</v>
      </c>
      <c r="C51" s="50"/>
      <c r="D51" s="50"/>
      <c r="E51" s="50"/>
      <c r="F51" s="50"/>
      <c r="G51" s="51"/>
      <c r="H51" s="63">
        <f>SUM(H42:H49)</f>
        <v>15160</v>
      </c>
    </row>
    <row r="52" spans="1:8" x14ac:dyDescent="0.25">
      <c r="A52" s="64" t="s">
        <v>131</v>
      </c>
      <c r="B52" s="65"/>
      <c r="C52" s="65"/>
      <c r="D52" s="65"/>
      <c r="E52" s="65"/>
      <c r="F52" s="65"/>
      <c r="G52" s="65"/>
      <c r="H52" s="66"/>
    </row>
    <row r="53" spans="1:8" ht="48" customHeight="1" x14ac:dyDescent="0.25">
      <c r="A53" s="68">
        <v>4.0999999999999996</v>
      </c>
      <c r="B53" s="54" t="str">
        <f t="shared" ref="B53:B71" si="11">+IF(A53&gt;0,"N/A","")</f>
        <v>N/A</v>
      </c>
      <c r="C53" s="39" t="s">
        <v>86</v>
      </c>
      <c r="D53" s="55" t="s">
        <v>146</v>
      </c>
      <c r="E53" s="41" t="s">
        <v>5</v>
      </c>
      <c r="F53" s="41">
        <v>6</v>
      </c>
      <c r="G53" s="42">
        <v>170</v>
      </c>
      <c r="H53" s="43">
        <f>PRODUCT(F53:G53)</f>
        <v>1020</v>
      </c>
    </row>
    <row r="54" spans="1:8" ht="150.75" customHeight="1" x14ac:dyDescent="0.25">
      <c r="A54" s="98">
        <f t="shared" ref="A54:A71" si="12">+A53+0.1</f>
        <v>4.1999999999999993</v>
      </c>
      <c r="B54" s="54" t="str">
        <f t="shared" si="11"/>
        <v>N/A</v>
      </c>
      <c r="C54" s="39" t="s">
        <v>220</v>
      </c>
      <c r="D54" s="55" t="s">
        <v>146</v>
      </c>
      <c r="E54" s="41" t="s">
        <v>5</v>
      </c>
      <c r="F54" s="41">
        <v>14</v>
      </c>
      <c r="G54" s="42">
        <v>120</v>
      </c>
      <c r="H54" s="43">
        <f>PRODUCT(F54:G54)</f>
        <v>1680</v>
      </c>
    </row>
    <row r="55" spans="1:8" ht="105" x14ac:dyDescent="0.25">
      <c r="A55" s="98">
        <f t="shared" si="12"/>
        <v>4.2999999999999989</v>
      </c>
      <c r="B55" s="54" t="str">
        <f t="shared" si="11"/>
        <v>N/A</v>
      </c>
      <c r="C55" s="39" t="s">
        <v>178</v>
      </c>
      <c r="D55" s="55" t="s">
        <v>146</v>
      </c>
      <c r="E55" s="41" t="s">
        <v>5</v>
      </c>
      <c r="F55" s="41">
        <v>12</v>
      </c>
      <c r="G55" s="42">
        <v>110</v>
      </c>
      <c r="H55" s="43">
        <f t="shared" ref="H55:H57" si="13">PRODUCT(F55:G55)</f>
        <v>1320</v>
      </c>
    </row>
    <row r="56" spans="1:8" ht="65.25" customHeight="1" x14ac:dyDescent="0.25">
      <c r="A56" s="98">
        <f t="shared" si="12"/>
        <v>4.3999999999999986</v>
      </c>
      <c r="B56" s="54" t="str">
        <f t="shared" si="11"/>
        <v>N/A</v>
      </c>
      <c r="C56" s="39" t="s">
        <v>91</v>
      </c>
      <c r="D56" s="55" t="s">
        <v>146</v>
      </c>
      <c r="E56" s="41" t="s">
        <v>5</v>
      </c>
      <c r="F56" s="41">
        <v>24</v>
      </c>
      <c r="G56" s="42">
        <v>90</v>
      </c>
      <c r="H56" s="43">
        <f t="shared" si="13"/>
        <v>2160</v>
      </c>
    </row>
    <row r="57" spans="1:8" ht="65.25" customHeight="1" x14ac:dyDescent="0.25">
      <c r="A57" s="98">
        <f t="shared" si="12"/>
        <v>4.4999999999999982</v>
      </c>
      <c r="B57" s="54" t="str">
        <f t="shared" si="11"/>
        <v>N/A</v>
      </c>
      <c r="C57" s="39" t="s">
        <v>90</v>
      </c>
      <c r="D57" s="55" t="s">
        <v>146</v>
      </c>
      <c r="E57" s="41" t="s">
        <v>5</v>
      </c>
      <c r="F57" s="41">
        <v>9</v>
      </c>
      <c r="G57" s="57">
        <v>90</v>
      </c>
      <c r="H57" s="43">
        <f t="shared" si="13"/>
        <v>810</v>
      </c>
    </row>
    <row r="58" spans="1:8" ht="97.5" customHeight="1" x14ac:dyDescent="0.25">
      <c r="A58" s="98">
        <f t="shared" si="12"/>
        <v>4.5999999999999979</v>
      </c>
      <c r="B58" s="54" t="str">
        <f t="shared" si="11"/>
        <v>N/A</v>
      </c>
      <c r="C58" s="39" t="s">
        <v>98</v>
      </c>
      <c r="D58" s="55" t="s">
        <v>146</v>
      </c>
      <c r="E58" s="41" t="s">
        <v>5</v>
      </c>
      <c r="F58" s="41">
        <v>3</v>
      </c>
      <c r="G58" s="42">
        <v>1200</v>
      </c>
      <c r="H58" s="43">
        <f t="shared" ref="H58:H59" si="14">F58*G58</f>
        <v>3600</v>
      </c>
    </row>
    <row r="59" spans="1:8" ht="45" x14ac:dyDescent="0.25">
      <c r="A59" s="98">
        <f t="shared" si="12"/>
        <v>4.6999999999999975</v>
      </c>
      <c r="B59" s="54" t="str">
        <f t="shared" si="11"/>
        <v>N/A</v>
      </c>
      <c r="C59" s="39" t="s">
        <v>215</v>
      </c>
      <c r="D59" s="55" t="s">
        <v>146</v>
      </c>
      <c r="E59" s="41" t="s">
        <v>5</v>
      </c>
      <c r="F59" s="41">
        <v>3</v>
      </c>
      <c r="G59" s="42">
        <v>1300</v>
      </c>
      <c r="H59" s="43">
        <f t="shared" si="14"/>
        <v>3900</v>
      </c>
    </row>
    <row r="60" spans="1:8" ht="60" x14ac:dyDescent="0.25">
      <c r="A60" s="98">
        <f t="shared" si="12"/>
        <v>4.7999999999999972</v>
      </c>
      <c r="B60" s="54" t="str">
        <f t="shared" si="11"/>
        <v>N/A</v>
      </c>
      <c r="C60" s="39" t="s">
        <v>99</v>
      </c>
      <c r="D60" s="55" t="s">
        <v>146</v>
      </c>
      <c r="E60" s="41" t="s">
        <v>5</v>
      </c>
      <c r="F60" s="41">
        <v>3</v>
      </c>
      <c r="G60" s="42">
        <v>1100</v>
      </c>
      <c r="H60" s="43">
        <f t="shared" ref="H60:H61" si="15">F60*G60</f>
        <v>3300</v>
      </c>
    </row>
    <row r="61" spans="1:8" ht="60" x14ac:dyDescent="0.25">
      <c r="A61" s="98">
        <f t="shared" si="12"/>
        <v>4.8999999999999968</v>
      </c>
      <c r="B61" s="54" t="str">
        <f t="shared" si="11"/>
        <v>N/A</v>
      </c>
      <c r="C61" s="39" t="s">
        <v>92</v>
      </c>
      <c r="D61" s="55" t="s">
        <v>146</v>
      </c>
      <c r="E61" s="41" t="s">
        <v>5</v>
      </c>
      <c r="F61" s="41">
        <v>2</v>
      </c>
      <c r="G61" s="42">
        <v>900</v>
      </c>
      <c r="H61" s="43">
        <f t="shared" si="15"/>
        <v>1800</v>
      </c>
    </row>
    <row r="62" spans="1:8" ht="49.5" customHeight="1" x14ac:dyDescent="0.25">
      <c r="A62" s="90">
        <v>4.0999999999999996</v>
      </c>
      <c r="B62" s="54" t="str">
        <f t="shared" si="11"/>
        <v>N/A</v>
      </c>
      <c r="C62" s="39" t="s">
        <v>93</v>
      </c>
      <c r="D62" s="55" t="s">
        <v>146</v>
      </c>
      <c r="E62" s="41" t="s">
        <v>5</v>
      </c>
      <c r="F62" s="41">
        <v>3</v>
      </c>
      <c r="G62" s="42">
        <v>700</v>
      </c>
      <c r="H62" s="43">
        <f t="shared" ref="H62" si="16">F62*G62</f>
        <v>2100</v>
      </c>
    </row>
    <row r="63" spans="1:8" ht="45" x14ac:dyDescent="0.25">
      <c r="A63" s="90">
        <f>+A62+0.01</f>
        <v>4.1099999999999994</v>
      </c>
      <c r="B63" s="54" t="str">
        <f t="shared" si="11"/>
        <v>N/A</v>
      </c>
      <c r="C63" s="39" t="s">
        <v>204</v>
      </c>
      <c r="D63" s="55" t="s">
        <v>146</v>
      </c>
      <c r="E63" s="41" t="s">
        <v>5</v>
      </c>
      <c r="F63" s="41">
        <v>9</v>
      </c>
      <c r="G63" s="42">
        <v>350</v>
      </c>
      <c r="H63" s="43">
        <f t="shared" ref="H63" si="17">F63*G63</f>
        <v>3150</v>
      </c>
    </row>
    <row r="64" spans="1:8" ht="47.25" customHeight="1" x14ac:dyDescent="0.25">
      <c r="A64" s="90">
        <f t="shared" ref="A64:A71" si="18">+A63+0.01</f>
        <v>4.1199999999999992</v>
      </c>
      <c r="B64" s="54" t="str">
        <f t="shared" si="11"/>
        <v>N/A</v>
      </c>
      <c r="C64" s="39" t="s">
        <v>94</v>
      </c>
      <c r="D64" s="55" t="s">
        <v>146</v>
      </c>
      <c r="E64" s="41" t="s">
        <v>3</v>
      </c>
      <c r="F64" s="41">
        <v>70</v>
      </c>
      <c r="G64" s="42">
        <v>12</v>
      </c>
      <c r="H64" s="99">
        <f>PRODUCT(F64:G64)</f>
        <v>840</v>
      </c>
    </row>
    <row r="65" spans="1:11" ht="30" x14ac:dyDescent="0.25">
      <c r="A65" s="90">
        <f t="shared" si="18"/>
        <v>4.129999999999999</v>
      </c>
      <c r="B65" s="54" t="str">
        <f t="shared" si="11"/>
        <v>N/A</v>
      </c>
      <c r="C65" s="39" t="s">
        <v>95</v>
      </c>
      <c r="D65" s="55" t="s">
        <v>146</v>
      </c>
      <c r="E65" s="41" t="s">
        <v>5</v>
      </c>
      <c r="F65" s="41">
        <v>21</v>
      </c>
      <c r="G65" s="42">
        <v>22</v>
      </c>
      <c r="H65" s="99">
        <f t="shared" ref="H65" si="19">PRODUCT(F65:G65)</f>
        <v>462</v>
      </c>
    </row>
    <row r="66" spans="1:11" ht="45" x14ac:dyDescent="0.25">
      <c r="A66" s="90">
        <f t="shared" si="18"/>
        <v>4.1399999999999988</v>
      </c>
      <c r="B66" s="54" t="str">
        <f t="shared" si="11"/>
        <v>N/A</v>
      </c>
      <c r="C66" s="39" t="s">
        <v>96</v>
      </c>
      <c r="D66" s="55" t="s">
        <v>146</v>
      </c>
      <c r="E66" s="41" t="s">
        <v>3</v>
      </c>
      <c r="F66" s="41">
        <v>90</v>
      </c>
      <c r="G66" s="42">
        <v>7</v>
      </c>
      <c r="H66" s="43">
        <f>PRODUCT(F66:G66)</f>
        <v>630</v>
      </c>
    </row>
    <row r="67" spans="1:11" ht="99" customHeight="1" x14ac:dyDescent="0.25">
      <c r="A67" s="90">
        <f t="shared" si="18"/>
        <v>4.1499999999999986</v>
      </c>
      <c r="B67" s="54" t="str">
        <f t="shared" si="11"/>
        <v>N/A</v>
      </c>
      <c r="C67" s="39" t="s">
        <v>223</v>
      </c>
      <c r="D67" s="55" t="s">
        <v>146</v>
      </c>
      <c r="E67" s="41" t="s">
        <v>5</v>
      </c>
      <c r="F67" s="41">
        <v>6</v>
      </c>
      <c r="G67" s="42">
        <v>60</v>
      </c>
      <c r="H67" s="43">
        <f>PRODUCT(F67:G67)</f>
        <v>360</v>
      </c>
    </row>
    <row r="68" spans="1:11" ht="46.5" customHeight="1" x14ac:dyDescent="0.25">
      <c r="A68" s="90">
        <f t="shared" si="18"/>
        <v>4.1599999999999984</v>
      </c>
      <c r="B68" s="54" t="str">
        <f t="shared" si="11"/>
        <v>N/A</v>
      </c>
      <c r="C68" s="39" t="s">
        <v>157</v>
      </c>
      <c r="D68" s="55" t="s">
        <v>146</v>
      </c>
      <c r="E68" s="41" t="s">
        <v>3</v>
      </c>
      <c r="F68" s="41">
        <v>50</v>
      </c>
      <c r="G68" s="42">
        <v>5</v>
      </c>
      <c r="H68" s="43">
        <f t="shared" ref="H68" si="20">PRODUCT(F68:G68)</f>
        <v>250</v>
      </c>
    </row>
    <row r="69" spans="1:11" ht="30" x14ac:dyDescent="0.25">
      <c r="A69" s="90">
        <f t="shared" si="18"/>
        <v>4.1699999999999982</v>
      </c>
      <c r="B69" s="54" t="str">
        <f t="shared" si="11"/>
        <v>N/A</v>
      </c>
      <c r="C69" s="39" t="s">
        <v>100</v>
      </c>
      <c r="D69" s="55" t="s">
        <v>146</v>
      </c>
      <c r="E69" s="41" t="s">
        <v>5</v>
      </c>
      <c r="F69" s="41">
        <v>3</v>
      </c>
      <c r="G69" s="42">
        <v>150</v>
      </c>
      <c r="H69" s="43">
        <f t="shared" ref="H69" si="21">PRODUCT(F69:G69)</f>
        <v>450</v>
      </c>
    </row>
    <row r="70" spans="1:11" ht="30" x14ac:dyDescent="0.25">
      <c r="A70" s="90">
        <f t="shared" si="18"/>
        <v>4.1799999999999979</v>
      </c>
      <c r="B70" s="54" t="str">
        <f t="shared" si="11"/>
        <v>N/A</v>
      </c>
      <c r="C70" s="39" t="s">
        <v>45</v>
      </c>
      <c r="D70" s="55" t="s">
        <v>146</v>
      </c>
      <c r="E70" s="41" t="s">
        <v>5</v>
      </c>
      <c r="F70" s="41">
        <v>6</v>
      </c>
      <c r="G70" s="42">
        <v>40</v>
      </c>
      <c r="H70" s="43">
        <f>F70*G70</f>
        <v>240</v>
      </c>
    </row>
    <row r="71" spans="1:11" ht="45" x14ac:dyDescent="0.25">
      <c r="A71" s="90">
        <f t="shared" si="18"/>
        <v>4.1899999999999977</v>
      </c>
      <c r="B71" s="54" t="str">
        <f t="shared" si="11"/>
        <v>N/A</v>
      </c>
      <c r="C71" s="69" t="s">
        <v>97</v>
      </c>
      <c r="D71" s="55" t="s">
        <v>146</v>
      </c>
      <c r="E71" s="41" t="s">
        <v>3</v>
      </c>
      <c r="F71" s="41">
        <v>96</v>
      </c>
      <c r="G71" s="42">
        <v>4.0999999999999996</v>
      </c>
      <c r="H71" s="43">
        <f>PRODUCT(F71:G71)</f>
        <v>393.59999999999997</v>
      </c>
    </row>
    <row r="72" spans="1:11" s="53" customFormat="1" ht="30.75" thickBot="1" x14ac:dyDescent="0.3">
      <c r="A72" s="62">
        <v>4</v>
      </c>
      <c r="B72" s="100"/>
      <c r="C72" s="101" t="s">
        <v>132</v>
      </c>
      <c r="D72" s="101"/>
      <c r="E72" s="102"/>
      <c r="F72" s="102"/>
      <c r="G72" s="103"/>
      <c r="H72" s="63">
        <f>SUM(H53:H71)</f>
        <v>28465.599999999999</v>
      </c>
    </row>
    <row r="73" spans="1:11" s="53" customFormat="1" ht="18.75" x14ac:dyDescent="0.25">
      <c r="A73" s="104" t="s">
        <v>149</v>
      </c>
      <c r="B73" s="104"/>
      <c r="C73" s="104"/>
      <c r="D73" s="104"/>
      <c r="E73" s="104"/>
      <c r="F73" s="104"/>
      <c r="G73" s="104"/>
      <c r="H73" s="105">
        <f>SUM(H36+H40+H51+H72)</f>
        <v>67197.600000000006</v>
      </c>
      <c r="K73" s="106"/>
    </row>
    <row r="77" spans="1:11" x14ac:dyDescent="0.25">
      <c r="F77" s="107"/>
      <c r="I77" s="108"/>
    </row>
    <row r="78" spans="1:11" x14ac:dyDescent="0.25">
      <c r="F78" s="107"/>
    </row>
  </sheetData>
  <mergeCells count="25">
    <mergeCell ref="A52:H52"/>
    <mergeCell ref="A39:H39"/>
    <mergeCell ref="B40:G40"/>
    <mergeCell ref="A41:H41"/>
    <mergeCell ref="B51:G51"/>
    <mergeCell ref="A50:H50"/>
    <mergeCell ref="G14:G15"/>
    <mergeCell ref="B36:G36"/>
    <mergeCell ref="A13:H13"/>
    <mergeCell ref="A16:H16"/>
    <mergeCell ref="A37:H37"/>
    <mergeCell ref="A73:G73"/>
    <mergeCell ref="D14:D15"/>
    <mergeCell ref="A14:A15"/>
    <mergeCell ref="B2:H2"/>
    <mergeCell ref="B3:H3"/>
    <mergeCell ref="B5:H5"/>
    <mergeCell ref="B4:H4"/>
    <mergeCell ref="B6:H6"/>
    <mergeCell ref="B8:H9"/>
    <mergeCell ref="H14:H15"/>
    <mergeCell ref="F14:F15"/>
    <mergeCell ref="E14:E15"/>
    <mergeCell ref="B14:B15"/>
    <mergeCell ref="C14:C15"/>
  </mergeCells>
  <printOptions horizontalCentered="1" verticalCentered="1"/>
  <pageMargins left="0.27559055118110237" right="0.15748031496062992" top="0.19685039370078741" bottom="0.23622047244094491" header="0.31496062992125984" footer="0.31496062992125984"/>
  <pageSetup paperSize="9" scale="22" orientation="portrait" r:id="rId1"/>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O51"/>
  <sheetViews>
    <sheetView view="pageBreakPreview" topLeftCell="A28" zoomScale="60" zoomScaleNormal="90" workbookViewId="0">
      <selection activeCell="L13" sqref="L13"/>
    </sheetView>
  </sheetViews>
  <sheetFormatPr baseColWidth="10" defaultRowHeight="15" x14ac:dyDescent="0.25"/>
  <cols>
    <col min="1" max="1" width="6.42578125" style="2" customWidth="1"/>
    <col min="2" max="2" width="21.7109375" style="2" customWidth="1"/>
    <col min="3" max="3" width="51.85546875" style="2" customWidth="1"/>
    <col min="4" max="4" width="14" style="2" customWidth="1"/>
    <col min="5" max="5" width="9.5703125" style="2" customWidth="1"/>
    <col min="6" max="6" width="10.5703125" style="2" customWidth="1"/>
    <col min="7" max="7" width="11.42578125" style="18"/>
    <col min="8" max="8" width="14.42578125" style="18" customWidth="1"/>
    <col min="9" max="16384" width="11.42578125" style="2"/>
  </cols>
  <sheetData>
    <row r="3" spans="1:8" ht="21" x14ac:dyDescent="0.35">
      <c r="B3" s="10" t="s">
        <v>11</v>
      </c>
      <c r="C3" s="10"/>
      <c r="D3" s="10"/>
      <c r="E3" s="10"/>
      <c r="F3" s="10"/>
      <c r="G3" s="10"/>
      <c r="H3" s="10"/>
    </row>
    <row r="4" spans="1:8" x14ac:dyDescent="0.25">
      <c r="B4" s="1" t="s">
        <v>20</v>
      </c>
      <c r="C4" s="1"/>
      <c r="D4" s="1"/>
      <c r="E4" s="1"/>
      <c r="F4" s="1"/>
      <c r="G4" s="1"/>
      <c r="H4" s="1"/>
    </row>
    <row r="5" spans="1:8" x14ac:dyDescent="0.25">
      <c r="B5" s="1" t="s">
        <v>9</v>
      </c>
      <c r="C5" s="1"/>
      <c r="D5" s="1"/>
      <c r="E5" s="1"/>
      <c r="F5" s="1"/>
      <c r="G5" s="1"/>
      <c r="H5" s="1"/>
    </row>
    <row r="6" spans="1:8" x14ac:dyDescent="0.25">
      <c r="B6" s="1"/>
      <c r="C6" s="1"/>
      <c r="D6" s="1"/>
      <c r="E6" s="1"/>
      <c r="F6" s="1"/>
      <c r="G6" s="1"/>
      <c r="H6" s="1"/>
    </row>
    <row r="7" spans="1:8" x14ac:dyDescent="0.25">
      <c r="B7" s="11" t="s">
        <v>10</v>
      </c>
      <c r="C7" s="11"/>
      <c r="D7" s="11"/>
      <c r="E7" s="11"/>
      <c r="F7" s="11"/>
      <c r="G7" s="11"/>
      <c r="H7" s="11"/>
    </row>
    <row r="8" spans="1:8" x14ac:dyDescent="0.25">
      <c r="B8" s="12"/>
      <c r="C8" s="12"/>
      <c r="D8" s="12"/>
      <c r="E8" s="12"/>
      <c r="F8" s="12"/>
      <c r="G8" s="13"/>
      <c r="H8" s="13"/>
    </row>
    <row r="9" spans="1:8" ht="15" customHeight="1" x14ac:dyDescent="0.25">
      <c r="B9" s="14" t="s">
        <v>15</v>
      </c>
      <c r="C9" s="15"/>
      <c r="D9" s="15"/>
      <c r="E9" s="15"/>
      <c r="F9" s="15"/>
      <c r="G9" s="15"/>
      <c r="H9" s="15"/>
    </row>
    <row r="10" spans="1:8" ht="37.5" customHeight="1" x14ac:dyDescent="0.25">
      <c r="B10" s="15"/>
      <c r="C10" s="15"/>
      <c r="D10" s="15"/>
      <c r="E10" s="15"/>
      <c r="F10" s="15"/>
      <c r="G10" s="15"/>
      <c r="H10" s="15"/>
    </row>
    <row r="11" spans="1:8" ht="23.25" x14ac:dyDescent="0.35">
      <c r="B11" s="16"/>
      <c r="C11" s="16"/>
      <c r="D11" s="16"/>
      <c r="E11" s="16"/>
      <c r="F11" s="16"/>
      <c r="G11" s="17"/>
      <c r="H11" s="17"/>
    </row>
    <row r="12" spans="1:8" ht="23.25" x14ac:dyDescent="0.35">
      <c r="F12" s="16"/>
      <c r="G12" s="17"/>
      <c r="H12" s="17"/>
    </row>
    <row r="13" spans="1:8" ht="15.75" thickBot="1" x14ac:dyDescent="0.3"/>
    <row r="14" spans="1:8" ht="24" thickBot="1" x14ac:dyDescent="0.4">
      <c r="A14" s="19" t="s">
        <v>232</v>
      </c>
      <c r="B14" s="20"/>
      <c r="C14" s="20"/>
      <c r="D14" s="20"/>
      <c r="E14" s="20"/>
      <c r="F14" s="20"/>
      <c r="G14" s="20"/>
      <c r="H14" s="21"/>
    </row>
    <row r="15" spans="1:8" ht="15" customHeight="1" x14ac:dyDescent="0.25">
      <c r="A15" s="22" t="s">
        <v>0</v>
      </c>
      <c r="B15" s="23" t="s">
        <v>26</v>
      </c>
      <c r="C15" s="24" t="s">
        <v>1</v>
      </c>
      <c r="D15" s="24" t="s">
        <v>143</v>
      </c>
      <c r="E15" s="24" t="s">
        <v>8</v>
      </c>
      <c r="F15" s="24" t="s">
        <v>2</v>
      </c>
      <c r="G15" s="25" t="s">
        <v>7</v>
      </c>
      <c r="H15" s="26" t="s">
        <v>6</v>
      </c>
    </row>
    <row r="16" spans="1:8" ht="31.5" customHeight="1" thickBot="1" x14ac:dyDescent="0.3">
      <c r="A16" s="27"/>
      <c r="B16" s="28"/>
      <c r="C16" s="29"/>
      <c r="D16" s="29"/>
      <c r="E16" s="29"/>
      <c r="F16" s="29"/>
      <c r="G16" s="30"/>
      <c r="H16" s="31"/>
    </row>
    <row r="17" spans="1:15" s="36" customFormat="1" x14ac:dyDescent="0.25">
      <c r="A17" s="32" t="s">
        <v>129</v>
      </c>
      <c r="B17" s="33"/>
      <c r="C17" s="33"/>
      <c r="D17" s="33"/>
      <c r="E17" s="33"/>
      <c r="F17" s="33"/>
      <c r="G17" s="33"/>
      <c r="H17" s="34"/>
      <c r="I17" s="35"/>
      <c r="J17" s="35"/>
      <c r="K17" s="35"/>
      <c r="L17" s="35"/>
      <c r="M17" s="35"/>
      <c r="N17" s="35"/>
      <c r="O17" s="35"/>
    </row>
    <row r="18" spans="1:15" s="36" customFormat="1" ht="75" x14ac:dyDescent="0.25">
      <c r="A18" s="37">
        <v>1.1000000000000001</v>
      </c>
      <c r="B18" s="38"/>
      <c r="C18" s="39" t="s">
        <v>197</v>
      </c>
      <c r="D18" s="40" t="s">
        <v>144</v>
      </c>
      <c r="E18" s="41" t="s">
        <v>5</v>
      </c>
      <c r="F18" s="41">
        <v>1</v>
      </c>
      <c r="G18" s="42">
        <v>6000</v>
      </c>
      <c r="H18" s="43">
        <f t="shared" ref="H18:H28" si="0">PRODUCT(F18:G18)</f>
        <v>6000</v>
      </c>
      <c r="I18" s="35"/>
      <c r="J18" s="35"/>
      <c r="K18" s="35"/>
      <c r="L18" s="35"/>
      <c r="M18" s="35"/>
      <c r="N18" s="35"/>
      <c r="O18" s="35"/>
    </row>
    <row r="19" spans="1:15" s="36" customFormat="1" ht="30" x14ac:dyDescent="0.25">
      <c r="A19" s="37">
        <f t="shared" ref="A19:A26" si="1">+A18+0.1</f>
        <v>1.2000000000000002</v>
      </c>
      <c r="B19" s="38"/>
      <c r="C19" s="39" t="s">
        <v>46</v>
      </c>
      <c r="D19" s="40" t="s">
        <v>144</v>
      </c>
      <c r="E19" s="41" t="s">
        <v>5</v>
      </c>
      <c r="F19" s="41">
        <v>1</v>
      </c>
      <c r="G19" s="42">
        <v>900</v>
      </c>
      <c r="H19" s="43">
        <f t="shared" si="0"/>
        <v>900</v>
      </c>
      <c r="I19" s="35"/>
      <c r="J19" s="35"/>
      <c r="K19" s="35"/>
      <c r="L19" s="35"/>
      <c r="M19" s="35"/>
      <c r="N19" s="35"/>
      <c r="O19" s="35"/>
    </row>
    <row r="20" spans="1:15" s="36" customFormat="1" ht="30" x14ac:dyDescent="0.25">
      <c r="A20" s="44">
        <f t="shared" si="1"/>
        <v>1.3000000000000003</v>
      </c>
      <c r="B20" s="41" t="s">
        <v>40</v>
      </c>
      <c r="C20" s="39" t="s">
        <v>198</v>
      </c>
      <c r="D20" s="40" t="s">
        <v>144</v>
      </c>
      <c r="E20" s="41" t="s">
        <v>5</v>
      </c>
      <c r="F20" s="41">
        <v>1</v>
      </c>
      <c r="G20" s="42">
        <v>345</v>
      </c>
      <c r="H20" s="43">
        <f t="shared" si="0"/>
        <v>345</v>
      </c>
      <c r="I20" s="35"/>
      <c r="J20" s="35"/>
      <c r="K20" s="35"/>
      <c r="L20" s="35"/>
      <c r="M20" s="35"/>
      <c r="N20" s="35"/>
      <c r="O20" s="35"/>
    </row>
    <row r="21" spans="1:15" s="36" customFormat="1" ht="60" x14ac:dyDescent="0.25">
      <c r="A21" s="44">
        <f t="shared" si="1"/>
        <v>1.4000000000000004</v>
      </c>
      <c r="B21" s="41" t="s">
        <v>41</v>
      </c>
      <c r="C21" s="39" t="s">
        <v>219</v>
      </c>
      <c r="D21" s="40" t="s">
        <v>144</v>
      </c>
      <c r="E21" s="41" t="s">
        <v>5</v>
      </c>
      <c r="F21" s="41">
        <v>1</v>
      </c>
      <c r="G21" s="42">
        <v>600</v>
      </c>
      <c r="H21" s="43">
        <f t="shared" si="0"/>
        <v>600</v>
      </c>
      <c r="I21" s="35"/>
      <c r="J21" s="35"/>
      <c r="K21" s="35"/>
      <c r="L21" s="35"/>
      <c r="M21" s="35"/>
      <c r="N21" s="35"/>
      <c r="O21" s="35"/>
    </row>
    <row r="22" spans="1:15" s="36" customFormat="1" ht="30" x14ac:dyDescent="0.25">
      <c r="A22" s="44">
        <f t="shared" si="1"/>
        <v>1.5000000000000004</v>
      </c>
      <c r="B22" s="45" t="s">
        <v>113</v>
      </c>
      <c r="C22" s="39" t="s">
        <v>199</v>
      </c>
      <c r="D22" s="40" t="s">
        <v>144</v>
      </c>
      <c r="E22" s="41" t="s">
        <v>5</v>
      </c>
      <c r="F22" s="41">
        <v>8</v>
      </c>
      <c r="G22" s="42">
        <v>25</v>
      </c>
      <c r="H22" s="43">
        <f t="shared" si="0"/>
        <v>200</v>
      </c>
      <c r="I22" s="35"/>
      <c r="J22" s="35"/>
      <c r="K22" s="35"/>
      <c r="L22" s="35"/>
      <c r="M22" s="35"/>
      <c r="N22" s="35"/>
      <c r="O22" s="35"/>
    </row>
    <row r="23" spans="1:15" s="36" customFormat="1" ht="30" x14ac:dyDescent="0.25">
      <c r="A23" s="44">
        <f t="shared" si="1"/>
        <v>1.6000000000000005</v>
      </c>
      <c r="B23" s="45" t="s">
        <v>114</v>
      </c>
      <c r="C23" s="39" t="s">
        <v>200</v>
      </c>
      <c r="D23" s="40" t="s">
        <v>144</v>
      </c>
      <c r="E23" s="41" t="s">
        <v>5</v>
      </c>
      <c r="F23" s="41">
        <v>1</v>
      </c>
      <c r="G23" s="42">
        <v>30</v>
      </c>
      <c r="H23" s="43">
        <f t="shared" si="0"/>
        <v>30</v>
      </c>
      <c r="I23" s="35"/>
      <c r="J23" s="35"/>
      <c r="K23" s="35"/>
      <c r="L23" s="35"/>
      <c r="M23" s="35"/>
      <c r="N23" s="35"/>
      <c r="O23" s="35"/>
    </row>
    <row r="24" spans="1:15" s="36" customFormat="1" ht="30" x14ac:dyDescent="0.25">
      <c r="A24" s="44">
        <f t="shared" si="1"/>
        <v>1.7000000000000006</v>
      </c>
      <c r="B24" s="45" t="s">
        <v>115</v>
      </c>
      <c r="C24" s="39" t="s">
        <v>201</v>
      </c>
      <c r="D24" s="40" t="s">
        <v>144</v>
      </c>
      <c r="E24" s="41" t="s">
        <v>5</v>
      </c>
      <c r="F24" s="41">
        <v>1</v>
      </c>
      <c r="G24" s="42">
        <v>30</v>
      </c>
      <c r="H24" s="43">
        <f t="shared" si="0"/>
        <v>30</v>
      </c>
      <c r="I24" s="35"/>
      <c r="J24" s="35"/>
      <c r="K24" s="35"/>
      <c r="L24" s="35"/>
      <c r="M24" s="35"/>
      <c r="N24" s="35"/>
      <c r="O24" s="35"/>
    </row>
    <row r="25" spans="1:15" s="36" customFormat="1" ht="45" x14ac:dyDescent="0.25">
      <c r="A25" s="44">
        <f t="shared" si="1"/>
        <v>1.8000000000000007</v>
      </c>
      <c r="B25" s="45" t="s">
        <v>116</v>
      </c>
      <c r="C25" s="39" t="s">
        <v>202</v>
      </c>
      <c r="D25" s="40" t="s">
        <v>144</v>
      </c>
      <c r="E25" s="41" t="s">
        <v>5</v>
      </c>
      <c r="F25" s="41">
        <v>1</v>
      </c>
      <c r="G25" s="42">
        <v>40</v>
      </c>
      <c r="H25" s="43">
        <f t="shared" si="0"/>
        <v>40</v>
      </c>
      <c r="I25" s="35"/>
      <c r="J25" s="35"/>
      <c r="K25" s="35"/>
      <c r="L25" s="35"/>
      <c r="M25" s="35"/>
      <c r="N25" s="35"/>
      <c r="O25" s="35"/>
    </row>
    <row r="26" spans="1:15" s="36" customFormat="1" ht="30" x14ac:dyDescent="0.25">
      <c r="A26" s="44">
        <f t="shared" si="1"/>
        <v>1.9000000000000008</v>
      </c>
      <c r="B26" s="45" t="s">
        <v>117</v>
      </c>
      <c r="C26" s="39" t="s">
        <v>77</v>
      </c>
      <c r="D26" s="40" t="s">
        <v>144</v>
      </c>
      <c r="E26" s="41" t="s">
        <v>5</v>
      </c>
      <c r="F26" s="41">
        <v>2</v>
      </c>
      <c r="G26" s="42">
        <v>45</v>
      </c>
      <c r="H26" s="43">
        <f t="shared" ref="H26" si="2">PRODUCT(F26:G26)</f>
        <v>90</v>
      </c>
      <c r="I26" s="35"/>
      <c r="J26" s="35"/>
      <c r="K26" s="35"/>
      <c r="L26" s="35"/>
      <c r="M26" s="35"/>
      <c r="N26" s="35"/>
      <c r="O26" s="35"/>
    </row>
    <row r="27" spans="1:15" s="36" customFormat="1" ht="45" x14ac:dyDescent="0.25">
      <c r="A27" s="46">
        <v>1.1000000000000001</v>
      </c>
      <c r="B27" s="45" t="s">
        <v>118</v>
      </c>
      <c r="C27" s="39" t="s">
        <v>203</v>
      </c>
      <c r="D27" s="40" t="s">
        <v>144</v>
      </c>
      <c r="E27" s="41" t="s">
        <v>5</v>
      </c>
      <c r="F27" s="41">
        <v>2</v>
      </c>
      <c r="G27" s="42">
        <v>55</v>
      </c>
      <c r="H27" s="43">
        <f t="shared" si="0"/>
        <v>110</v>
      </c>
      <c r="I27" s="35"/>
      <c r="J27" s="35"/>
      <c r="K27" s="35"/>
      <c r="L27" s="35"/>
      <c r="M27" s="35"/>
      <c r="N27" s="35"/>
      <c r="O27" s="35"/>
    </row>
    <row r="28" spans="1:15" s="36" customFormat="1" ht="45" x14ac:dyDescent="0.25">
      <c r="A28" s="46">
        <f>+A27+0.01</f>
        <v>1.1100000000000001</v>
      </c>
      <c r="B28" s="41" t="s">
        <v>43</v>
      </c>
      <c r="C28" s="47" t="s">
        <v>47</v>
      </c>
      <c r="D28" s="40" t="s">
        <v>144</v>
      </c>
      <c r="E28" s="41" t="s">
        <v>5</v>
      </c>
      <c r="F28" s="41">
        <v>1</v>
      </c>
      <c r="G28" s="42">
        <v>1800</v>
      </c>
      <c r="H28" s="43">
        <f t="shared" si="0"/>
        <v>1800</v>
      </c>
      <c r="I28" s="35"/>
      <c r="J28" s="35"/>
      <c r="K28" s="35"/>
      <c r="L28" s="35"/>
      <c r="M28" s="35"/>
      <c r="N28" s="35"/>
      <c r="O28" s="35"/>
    </row>
    <row r="29" spans="1:15" s="53" customFormat="1" ht="15" customHeight="1" thickBot="1" x14ac:dyDescent="0.3">
      <c r="A29" s="48">
        <v>1</v>
      </c>
      <c r="B29" s="49" t="s">
        <v>135</v>
      </c>
      <c r="C29" s="50"/>
      <c r="D29" s="50"/>
      <c r="E29" s="50"/>
      <c r="F29" s="50"/>
      <c r="G29" s="51"/>
      <c r="H29" s="52">
        <f>SUM(H18:H28)</f>
        <v>10145</v>
      </c>
    </row>
    <row r="30" spans="1:15" x14ac:dyDescent="0.25">
      <c r="A30" s="32" t="s">
        <v>4</v>
      </c>
      <c r="B30" s="33"/>
      <c r="C30" s="33"/>
      <c r="D30" s="33"/>
      <c r="E30" s="33"/>
      <c r="F30" s="33"/>
      <c r="G30" s="33"/>
      <c r="H30" s="34"/>
    </row>
    <row r="31" spans="1:15" ht="225" x14ac:dyDescent="0.25">
      <c r="A31" s="37">
        <v>2.1</v>
      </c>
      <c r="B31" s="54" t="str">
        <f t="shared" ref="B31:B34" si="3">+IF(A31&gt;0,"N/A","")</f>
        <v>N/A</v>
      </c>
      <c r="C31" s="39" t="s">
        <v>167</v>
      </c>
      <c r="D31" s="55" t="s">
        <v>146</v>
      </c>
      <c r="E31" s="41" t="s">
        <v>3</v>
      </c>
      <c r="F31" s="41">
        <v>20</v>
      </c>
      <c r="G31" s="42">
        <v>210</v>
      </c>
      <c r="H31" s="43">
        <f>PRODUCT(F31:G31)</f>
        <v>4200</v>
      </c>
    </row>
    <row r="32" spans="1:15" ht="150" x14ac:dyDescent="0.25">
      <c r="A32" s="37">
        <f>+A31+0.1</f>
        <v>2.2000000000000002</v>
      </c>
      <c r="B32" s="54" t="str">
        <f t="shared" si="3"/>
        <v>N/A</v>
      </c>
      <c r="C32" s="39" t="s">
        <v>147</v>
      </c>
      <c r="D32" s="55" t="s">
        <v>146</v>
      </c>
      <c r="E32" s="56" t="s">
        <v>5</v>
      </c>
      <c r="F32" s="56">
        <v>8</v>
      </c>
      <c r="G32" s="57">
        <v>72</v>
      </c>
      <c r="H32" s="43">
        <f t="shared" ref="H32:H34" si="4">PRODUCT(F32:G32)</f>
        <v>576</v>
      </c>
    </row>
    <row r="33" spans="1:8" ht="30" x14ac:dyDescent="0.25">
      <c r="A33" s="37">
        <f>+A32+0.1</f>
        <v>2.3000000000000003</v>
      </c>
      <c r="B33" s="54" t="str">
        <f t="shared" si="3"/>
        <v>N/A</v>
      </c>
      <c r="C33" s="39" t="s">
        <v>82</v>
      </c>
      <c r="D33" s="55" t="s">
        <v>146</v>
      </c>
      <c r="E33" s="41" t="s">
        <v>5</v>
      </c>
      <c r="F33" s="56">
        <v>3</v>
      </c>
      <c r="G33" s="57">
        <v>14</v>
      </c>
      <c r="H33" s="43">
        <f t="shared" si="4"/>
        <v>42</v>
      </c>
    </row>
    <row r="34" spans="1:8" x14ac:dyDescent="0.25">
      <c r="A34" s="44">
        <f>+A33+0.1</f>
        <v>2.4000000000000004</v>
      </c>
      <c r="B34" s="54" t="str">
        <f t="shared" si="3"/>
        <v>N/A</v>
      </c>
      <c r="C34" s="58" t="s">
        <v>101</v>
      </c>
      <c r="D34" s="55" t="s">
        <v>146</v>
      </c>
      <c r="E34" s="41" t="s">
        <v>14</v>
      </c>
      <c r="F34" s="56">
        <v>3</v>
      </c>
      <c r="G34" s="57">
        <v>16</v>
      </c>
      <c r="H34" s="43">
        <f t="shared" si="4"/>
        <v>48</v>
      </c>
    </row>
    <row r="35" spans="1:8" ht="62.25" customHeight="1" x14ac:dyDescent="0.25">
      <c r="A35" s="59" t="s">
        <v>196</v>
      </c>
      <c r="B35" s="60"/>
      <c r="C35" s="60"/>
      <c r="D35" s="60"/>
      <c r="E35" s="60"/>
      <c r="F35" s="60"/>
      <c r="G35" s="60"/>
      <c r="H35" s="61"/>
    </row>
    <row r="36" spans="1:8" s="53" customFormat="1" ht="15.75" thickBot="1" x14ac:dyDescent="0.3">
      <c r="A36" s="62">
        <v>2</v>
      </c>
      <c r="B36" s="49" t="s">
        <v>137</v>
      </c>
      <c r="C36" s="50"/>
      <c r="D36" s="50"/>
      <c r="E36" s="50"/>
      <c r="F36" s="50"/>
      <c r="G36" s="51"/>
      <c r="H36" s="63">
        <f>SUM(H31:H34)</f>
        <v>4866</v>
      </c>
    </row>
    <row r="37" spans="1:8" x14ac:dyDescent="0.25">
      <c r="A37" s="64" t="s">
        <v>131</v>
      </c>
      <c r="B37" s="65"/>
      <c r="C37" s="65"/>
      <c r="D37" s="65"/>
      <c r="E37" s="65"/>
      <c r="F37" s="65"/>
      <c r="G37" s="65"/>
      <c r="H37" s="66"/>
    </row>
    <row r="38" spans="1:8" ht="60" x14ac:dyDescent="0.25">
      <c r="A38" s="37">
        <v>3.1</v>
      </c>
      <c r="B38" s="54" t="str">
        <f t="shared" ref="B38:B44" si="5">+IF(A38&gt;0,"N/A","")</f>
        <v>N/A</v>
      </c>
      <c r="C38" s="39" t="s">
        <v>210</v>
      </c>
      <c r="D38" s="55" t="s">
        <v>146</v>
      </c>
      <c r="E38" s="41" t="s">
        <v>5</v>
      </c>
      <c r="F38" s="41">
        <v>1</v>
      </c>
      <c r="G38" s="42">
        <v>1500</v>
      </c>
      <c r="H38" s="43">
        <f t="shared" ref="H38:H43" si="6">PRODUCT(F38:G38)</f>
        <v>1500</v>
      </c>
    </row>
    <row r="39" spans="1:8" ht="45" x14ac:dyDescent="0.25">
      <c r="A39" s="37">
        <f t="shared" ref="A39:A44" si="7">+A38+0.1</f>
        <v>3.2</v>
      </c>
      <c r="B39" s="54" t="str">
        <f t="shared" si="5"/>
        <v>N/A</v>
      </c>
      <c r="C39" s="39" t="s">
        <v>102</v>
      </c>
      <c r="D39" s="55" t="s">
        <v>146</v>
      </c>
      <c r="E39" s="41" t="s">
        <v>5</v>
      </c>
      <c r="F39" s="41">
        <v>1</v>
      </c>
      <c r="G39" s="42">
        <v>750</v>
      </c>
      <c r="H39" s="43">
        <f t="shared" si="6"/>
        <v>750</v>
      </c>
    </row>
    <row r="40" spans="1:8" ht="105" x14ac:dyDescent="0.25">
      <c r="A40" s="37">
        <f t="shared" si="7"/>
        <v>3.3000000000000003</v>
      </c>
      <c r="B40" s="54" t="str">
        <f t="shared" si="5"/>
        <v>N/A</v>
      </c>
      <c r="C40" s="39" t="s">
        <v>217</v>
      </c>
      <c r="D40" s="55" t="s">
        <v>146</v>
      </c>
      <c r="E40" s="41" t="s">
        <v>5</v>
      </c>
      <c r="F40" s="41">
        <v>1</v>
      </c>
      <c r="G40" s="42">
        <v>1200</v>
      </c>
      <c r="H40" s="43">
        <f t="shared" si="6"/>
        <v>1200</v>
      </c>
    </row>
    <row r="41" spans="1:8" ht="60" x14ac:dyDescent="0.25">
      <c r="A41" s="37">
        <f t="shared" si="7"/>
        <v>3.4000000000000004</v>
      </c>
      <c r="B41" s="54" t="str">
        <f t="shared" si="5"/>
        <v>N/A</v>
      </c>
      <c r="C41" s="39" t="s">
        <v>211</v>
      </c>
      <c r="D41" s="55" t="s">
        <v>146</v>
      </c>
      <c r="E41" s="41" t="s">
        <v>5</v>
      </c>
      <c r="F41" s="41">
        <v>1</v>
      </c>
      <c r="G41" s="42">
        <v>1000</v>
      </c>
      <c r="H41" s="43">
        <f t="shared" si="6"/>
        <v>1000</v>
      </c>
    </row>
    <row r="42" spans="1:8" ht="45" x14ac:dyDescent="0.25">
      <c r="A42" s="37">
        <f t="shared" si="7"/>
        <v>3.5000000000000004</v>
      </c>
      <c r="B42" s="54" t="str">
        <f t="shared" si="5"/>
        <v>N/A</v>
      </c>
      <c r="C42" s="39" t="s">
        <v>103</v>
      </c>
      <c r="D42" s="55" t="s">
        <v>146</v>
      </c>
      <c r="E42" s="41" t="s">
        <v>5</v>
      </c>
      <c r="F42" s="41">
        <v>1</v>
      </c>
      <c r="G42" s="42">
        <v>1100</v>
      </c>
      <c r="H42" s="43">
        <f t="shared" si="6"/>
        <v>1100</v>
      </c>
    </row>
    <row r="43" spans="1:8" ht="60" x14ac:dyDescent="0.25">
      <c r="A43" s="67">
        <f t="shared" si="7"/>
        <v>3.6000000000000005</v>
      </c>
      <c r="B43" s="54" t="str">
        <f t="shared" si="5"/>
        <v>N/A</v>
      </c>
      <c r="C43" s="39" t="s">
        <v>212</v>
      </c>
      <c r="D43" s="55" t="s">
        <v>146</v>
      </c>
      <c r="E43" s="41" t="s">
        <v>5</v>
      </c>
      <c r="F43" s="41">
        <v>1</v>
      </c>
      <c r="G43" s="42">
        <v>1500</v>
      </c>
      <c r="H43" s="43">
        <f t="shared" si="6"/>
        <v>1500</v>
      </c>
    </row>
    <row r="44" spans="1:8" ht="45" x14ac:dyDescent="0.25">
      <c r="A44" s="68">
        <f t="shared" si="7"/>
        <v>3.7000000000000006</v>
      </c>
      <c r="B44" s="54" t="str">
        <f t="shared" si="5"/>
        <v>N/A</v>
      </c>
      <c r="C44" s="69" t="s">
        <v>97</v>
      </c>
      <c r="D44" s="55" t="s">
        <v>146</v>
      </c>
      <c r="E44" s="41" t="s">
        <v>3</v>
      </c>
      <c r="F44" s="41">
        <v>5</v>
      </c>
      <c r="G44" s="42">
        <v>4.0999999999999996</v>
      </c>
      <c r="H44" s="43">
        <f>PRODUCT(F44:G44)</f>
        <v>20.5</v>
      </c>
    </row>
    <row r="45" spans="1:8" s="53" customFormat="1" ht="15.75" thickBot="1" x14ac:dyDescent="0.3">
      <c r="A45" s="62">
        <v>3</v>
      </c>
      <c r="B45" s="49" t="s">
        <v>142</v>
      </c>
      <c r="C45" s="50"/>
      <c r="D45" s="50"/>
      <c r="E45" s="50"/>
      <c r="F45" s="50"/>
      <c r="G45" s="51"/>
      <c r="H45" s="70">
        <f>SUM(H38:H44)</f>
        <v>7070.5</v>
      </c>
    </row>
    <row r="46" spans="1:8" x14ac:dyDescent="0.25">
      <c r="A46" s="32" t="s">
        <v>133</v>
      </c>
      <c r="B46" s="33"/>
      <c r="C46" s="33"/>
      <c r="D46" s="33"/>
      <c r="E46" s="33"/>
      <c r="F46" s="33"/>
      <c r="G46" s="33"/>
      <c r="H46" s="34"/>
    </row>
    <row r="47" spans="1:8" ht="45" x14ac:dyDescent="0.25">
      <c r="A47" s="71">
        <v>4.0999999999999996</v>
      </c>
      <c r="B47" s="54" t="str">
        <f t="shared" ref="B47:B48" si="8">+IF(A47&gt;0,"N/A","")</f>
        <v>N/A</v>
      </c>
      <c r="C47" s="39" t="s">
        <v>104</v>
      </c>
      <c r="D47" s="55" t="s">
        <v>146</v>
      </c>
      <c r="E47" s="41" t="s">
        <v>3</v>
      </c>
      <c r="F47" s="41">
        <v>40</v>
      </c>
      <c r="G47" s="42">
        <v>5</v>
      </c>
      <c r="H47" s="43">
        <f t="shared" ref="H47:H48" si="9">PRODUCT(F47,G47)</f>
        <v>200</v>
      </c>
    </row>
    <row r="48" spans="1:8" ht="45" x14ac:dyDescent="0.25">
      <c r="A48" s="71">
        <f>+A47+0.1</f>
        <v>4.1999999999999993</v>
      </c>
      <c r="B48" s="54" t="str">
        <f t="shared" si="8"/>
        <v>N/A</v>
      </c>
      <c r="C48" s="39" t="s">
        <v>105</v>
      </c>
      <c r="D48" s="55" t="s">
        <v>146</v>
      </c>
      <c r="E48" s="41" t="s">
        <v>3</v>
      </c>
      <c r="F48" s="41">
        <v>40</v>
      </c>
      <c r="G48" s="42">
        <v>5</v>
      </c>
      <c r="H48" s="43">
        <f t="shared" si="9"/>
        <v>200</v>
      </c>
    </row>
    <row r="49" spans="1:10" s="53" customFormat="1" ht="15.75" thickBot="1" x14ac:dyDescent="0.3">
      <c r="A49" s="72">
        <v>4</v>
      </c>
      <c r="B49" s="49" t="s">
        <v>134</v>
      </c>
      <c r="C49" s="50"/>
      <c r="D49" s="50"/>
      <c r="E49" s="50"/>
      <c r="F49" s="50"/>
      <c r="G49" s="51"/>
      <c r="H49" s="52">
        <f>SUM(H47:H48)</f>
        <v>400</v>
      </c>
    </row>
    <row r="50" spans="1:10" ht="27" customHeight="1" thickBot="1" x14ac:dyDescent="0.3">
      <c r="A50" s="73" t="s">
        <v>13</v>
      </c>
      <c r="B50" s="74"/>
      <c r="C50" s="74"/>
      <c r="D50" s="74"/>
      <c r="E50" s="74"/>
      <c r="F50" s="74"/>
      <c r="G50" s="74"/>
      <c r="H50" s="75">
        <f>SUM(H29+H36+H45+H49)</f>
        <v>22481.5</v>
      </c>
    </row>
    <row r="51" spans="1:10" x14ac:dyDescent="0.25">
      <c r="J51" s="76"/>
    </row>
  </sheetData>
  <mergeCells count="25">
    <mergeCell ref="A50:G50"/>
    <mergeCell ref="D15:D16"/>
    <mergeCell ref="A15:A16"/>
    <mergeCell ref="H15:H16"/>
    <mergeCell ref="G15:G16"/>
    <mergeCell ref="B29:G29"/>
    <mergeCell ref="B49:G49"/>
    <mergeCell ref="B45:G45"/>
    <mergeCell ref="B36:G36"/>
    <mergeCell ref="A17:H17"/>
    <mergeCell ref="A30:H30"/>
    <mergeCell ref="A35:H35"/>
    <mergeCell ref="A37:H37"/>
    <mergeCell ref="A46:H46"/>
    <mergeCell ref="B15:B16"/>
    <mergeCell ref="C15:C16"/>
    <mergeCell ref="E15:E16"/>
    <mergeCell ref="F15:F16"/>
    <mergeCell ref="A14:H14"/>
    <mergeCell ref="B9:H10"/>
    <mergeCell ref="B3:H3"/>
    <mergeCell ref="B4:H4"/>
    <mergeCell ref="B5:H5"/>
    <mergeCell ref="B6:H6"/>
    <mergeCell ref="B7:H7"/>
  </mergeCells>
  <pageMargins left="0.70866141732283472" right="0.70866141732283472" top="0.74803149606299213" bottom="0.74803149606299213" header="0.31496062992125984" footer="0.31496062992125984"/>
  <pageSetup scale="3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
  <sheetViews>
    <sheetView view="pageBreakPreview" zoomScale="115" zoomScaleNormal="100" zoomScaleSheetLayoutView="115" workbookViewId="0">
      <selection activeCell="F9" sqref="F9"/>
    </sheetView>
  </sheetViews>
  <sheetFormatPr baseColWidth="10" defaultRowHeight="15" x14ac:dyDescent="0.25"/>
  <cols>
    <col min="1" max="1" width="34.140625" style="2" customWidth="1"/>
    <col min="2" max="2" width="19" style="2" customWidth="1"/>
    <col min="3" max="3" width="17" style="2" customWidth="1"/>
    <col min="4" max="16384" width="11.42578125" style="2"/>
  </cols>
  <sheetData>
    <row r="1" spans="1:6" x14ac:dyDescent="0.25">
      <c r="A1" s="1"/>
      <c r="B1" s="1"/>
      <c r="C1" s="1"/>
      <c r="D1" s="1"/>
      <c r="E1" s="1"/>
      <c r="F1" s="1"/>
    </row>
    <row r="3" spans="1:6" ht="43.5" customHeight="1" x14ac:dyDescent="0.25">
      <c r="A3" s="3" t="s">
        <v>15</v>
      </c>
      <c r="B3" s="4"/>
      <c r="C3" s="5"/>
    </row>
    <row r="4" spans="1:6" x14ac:dyDescent="0.25">
      <c r="A4" s="6" t="s">
        <v>16</v>
      </c>
      <c r="B4" s="7">
        <f>+Velacruz!H108</f>
        <v>185320.90000000002</v>
      </c>
    </row>
    <row r="5" spans="1:6" x14ac:dyDescent="0.25">
      <c r="A5" s="6" t="s">
        <v>17</v>
      </c>
      <c r="B5" s="7">
        <f>+'El Empalme'!H73</f>
        <v>67197.600000000006</v>
      </c>
    </row>
    <row r="6" spans="1:6" x14ac:dyDescent="0.25">
      <c r="A6" s="6" t="s">
        <v>18</v>
      </c>
      <c r="B6" s="7">
        <f>+Playas!H50</f>
        <v>22481.5</v>
      </c>
    </row>
    <row r="7" spans="1:6" x14ac:dyDescent="0.25">
      <c r="A7" s="8" t="s">
        <v>19</v>
      </c>
      <c r="B7" s="9">
        <f>SUM(B4:B6)</f>
        <v>275000</v>
      </c>
    </row>
  </sheetData>
  <mergeCells count="2">
    <mergeCell ref="A3:B3"/>
    <mergeCell ref="A1:F1"/>
  </mergeCells>
  <pageMargins left="0.70866141732283472" right="0.70866141732283472" top="0.74803149606299213" bottom="0.74803149606299213"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5</vt:i4>
      </vt:variant>
    </vt:vector>
  </HeadingPairs>
  <TitlesOfParts>
    <vt:vector size="9" baseType="lpstr">
      <vt:lpstr>Velacruz</vt:lpstr>
      <vt:lpstr>El Empalme</vt:lpstr>
      <vt:lpstr>Playas</vt:lpstr>
      <vt:lpstr>Resumen del presupuesto Total</vt:lpstr>
      <vt:lpstr>'El Empalme'!Área_de_impresión</vt:lpstr>
      <vt:lpstr>Playas!Área_de_impresión</vt:lpstr>
      <vt:lpstr>'Resumen del presupuesto Total'!Área_de_impresión</vt:lpstr>
      <vt:lpstr>Velacruz!Área_de_impresión</vt:lpstr>
      <vt:lpstr>'El Empalme'!Títulos_a_imprimir</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 Pulla</dc:creator>
  <cp:lastModifiedBy>DAVID EFREN PALACIOS MORA</cp:lastModifiedBy>
  <cp:lastPrinted>2015-09-29T20:30:02Z</cp:lastPrinted>
  <dcterms:created xsi:type="dcterms:W3CDTF">2014-05-08T04:18:53Z</dcterms:created>
  <dcterms:modified xsi:type="dcterms:W3CDTF">2015-10-01T17:24:19Z</dcterms:modified>
</cp:coreProperties>
</file>